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\Desktop\СВЕТА\Меню\"/>
    </mc:Choice>
  </mc:AlternateContent>
  <bookViews>
    <workbookView xWindow="0" yWindow="0" windowWidth="19440" windowHeight="7155" firstSheet="1" activeTab="6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definedNames>
    <definedName name="_xlnm.Print_Area" localSheetId="0">'1 день'!$A$1:$N$77</definedName>
    <definedName name="_xlnm.Print_Area" localSheetId="9">'10 день'!$A$1:$N$82</definedName>
    <definedName name="_xlnm.Print_Area" localSheetId="1">'2 день'!$A$3:$N$82</definedName>
    <definedName name="_xlnm.Print_Area" localSheetId="2">'3 день'!$A$1:$N$84</definedName>
    <definedName name="_xlnm.Print_Area" localSheetId="3">'4 день'!$A$1:$N$90</definedName>
    <definedName name="_xlnm.Print_Area" localSheetId="4">'5 день'!$A$1:$N$73</definedName>
    <definedName name="_xlnm.Print_Area" localSheetId="5">'6 день'!$A$1:$N$102</definedName>
    <definedName name="_xlnm.Print_Area" localSheetId="6">'7 день'!$A$1:$N$78</definedName>
    <definedName name="_xlnm.Print_Area" localSheetId="7">'8 день'!$A$1:$N$101</definedName>
    <definedName name="_xlnm.Print_Area" localSheetId="8">'9 день'!$A$1:$N$86</definedName>
  </definedNames>
  <calcPr calcId="162913"/>
</workbook>
</file>

<file path=xl/calcChain.xml><?xml version="1.0" encoding="utf-8"?>
<calcChain xmlns="http://schemas.openxmlformats.org/spreadsheetml/2006/main">
  <c r="L81" i="2" l="1"/>
  <c r="M64" i="2"/>
  <c r="W53" i="2"/>
  <c r="G53" i="2"/>
  <c r="E53" i="2" s="1"/>
  <c r="W52" i="2"/>
  <c r="G52" i="2"/>
  <c r="E52" i="2" s="1"/>
  <c r="G51" i="2"/>
  <c r="E51" i="2" s="1"/>
  <c r="G50" i="2"/>
  <c r="D50" i="2" s="1"/>
  <c r="G49" i="2"/>
  <c r="E49" i="2"/>
  <c r="M48" i="2"/>
  <c r="L48" i="2"/>
  <c r="K48" i="2"/>
  <c r="J48" i="2"/>
  <c r="I48" i="2"/>
  <c r="D52" i="2" l="1"/>
  <c r="D53" i="2"/>
  <c r="E50" i="2"/>
  <c r="D51" i="2"/>
  <c r="G22" i="10" l="1"/>
  <c r="G21" i="10"/>
  <c r="G20" i="10"/>
  <c r="G20" i="5"/>
  <c r="G21" i="5"/>
  <c r="G22" i="5"/>
  <c r="G33" i="8"/>
  <c r="G55" i="5"/>
  <c r="G56" i="5"/>
  <c r="G57" i="5"/>
  <c r="G58" i="5"/>
  <c r="G59" i="5"/>
  <c r="G60" i="5"/>
  <c r="G61" i="5"/>
  <c r="F26" i="9" l="1"/>
  <c r="F27" i="9"/>
  <c r="F30" i="9"/>
  <c r="F31" i="9"/>
  <c r="F32" i="9"/>
  <c r="I33" i="9"/>
  <c r="J33" i="9"/>
  <c r="K33" i="9"/>
  <c r="L33" i="9"/>
  <c r="M33" i="9"/>
  <c r="F34" i="9"/>
  <c r="D34" i="9" s="1"/>
  <c r="F35" i="9" l="1"/>
  <c r="F47" i="3"/>
  <c r="F46" i="3"/>
  <c r="F45" i="3"/>
  <c r="F44" i="3"/>
  <c r="F42" i="3"/>
  <c r="F43" i="3" s="1"/>
  <c r="F40" i="3"/>
  <c r="F39" i="3"/>
  <c r="F38" i="3"/>
  <c r="F37" i="3"/>
  <c r="F36" i="3"/>
  <c r="F36" i="9" l="1"/>
  <c r="D35" i="9"/>
  <c r="F37" i="9" l="1"/>
  <c r="E36" i="9"/>
  <c r="D36" i="9"/>
  <c r="F57" i="8"/>
  <c r="F56" i="8"/>
  <c r="F55" i="8"/>
  <c r="F44" i="7"/>
  <c r="F42" i="7"/>
  <c r="F41" i="7"/>
  <c r="F40" i="7"/>
  <c r="F38" i="7"/>
  <c r="F37" i="7"/>
  <c r="F36" i="7"/>
  <c r="F34" i="7"/>
  <c r="F33" i="7"/>
  <c r="F32" i="7"/>
  <c r="F31" i="7"/>
  <c r="F30" i="7"/>
  <c r="F29" i="7"/>
  <c r="F28" i="7"/>
  <c r="F27" i="7"/>
  <c r="F26" i="7"/>
  <c r="F25" i="7"/>
  <c r="M51" i="7"/>
  <c r="L51" i="7"/>
  <c r="K51" i="7"/>
  <c r="J51" i="7"/>
  <c r="I51" i="7"/>
  <c r="E51" i="7"/>
  <c r="D51" i="7"/>
  <c r="D37" i="9" l="1"/>
  <c r="F38" i="9"/>
  <c r="E37" i="9"/>
  <c r="F66" i="8"/>
  <c r="F67" i="8"/>
  <c r="F68" i="8"/>
  <c r="F71" i="8"/>
  <c r="F72" i="8"/>
  <c r="F73" i="8"/>
  <c r="F74" i="8"/>
  <c r="F75" i="8"/>
  <c r="F77" i="8"/>
  <c r="F78" i="8"/>
  <c r="F79" i="8"/>
  <c r="F81" i="8"/>
  <c r="F67" i="3"/>
  <c r="F68" i="3"/>
  <c r="F69" i="3"/>
  <c r="F71" i="3"/>
  <c r="F72" i="3"/>
  <c r="F75" i="3"/>
  <c r="F76" i="3"/>
  <c r="F39" i="9" l="1"/>
  <c r="E38" i="9"/>
  <c r="D38" i="9"/>
  <c r="F54" i="9"/>
  <c r="F53" i="9"/>
  <c r="F52" i="9"/>
  <c r="F63" i="8"/>
  <c r="F62" i="8"/>
  <c r="F61" i="8"/>
  <c r="F60" i="8"/>
  <c r="E39" i="9" l="1"/>
  <c r="D39" i="9"/>
  <c r="F18" i="7"/>
  <c r="E18" i="7" s="1"/>
  <c r="F17" i="7"/>
  <c r="D17" i="7" s="1"/>
  <c r="F16" i="7"/>
  <c r="E16" i="7" s="1"/>
  <c r="F15" i="7"/>
  <c r="D15" i="7" s="1"/>
  <c r="M14" i="7"/>
  <c r="L14" i="7"/>
  <c r="K14" i="7"/>
  <c r="J14" i="7"/>
  <c r="I14" i="7"/>
  <c r="F80" i="6"/>
  <c r="F79" i="6"/>
  <c r="F78" i="6"/>
  <c r="M77" i="6"/>
  <c r="L77" i="6"/>
  <c r="K77" i="6"/>
  <c r="J77" i="6"/>
  <c r="I77" i="6"/>
  <c r="E17" i="7" l="1"/>
  <c r="E15" i="7"/>
  <c r="D16" i="7"/>
  <c r="D18" i="7"/>
  <c r="D77" i="3"/>
  <c r="E77" i="3"/>
  <c r="I77" i="3"/>
  <c r="J77" i="3"/>
  <c r="K77" i="3"/>
  <c r="L77" i="3"/>
  <c r="M77" i="3"/>
  <c r="D78" i="3"/>
  <c r="E78" i="3"/>
  <c r="I78" i="3"/>
  <c r="J78" i="3"/>
  <c r="K78" i="3"/>
  <c r="L78" i="3"/>
  <c r="M78" i="3"/>
  <c r="F47" i="1" l="1"/>
  <c r="E47" i="1" s="1"/>
  <c r="F13" i="2"/>
  <c r="F14" i="2"/>
  <c r="F15" i="2"/>
  <c r="F16" i="2"/>
  <c r="D47" i="1" l="1"/>
  <c r="F47" i="6"/>
  <c r="F46" i="6"/>
  <c r="F45" i="6"/>
  <c r="F18" i="10"/>
  <c r="F17" i="10"/>
  <c r="E17" i="10" s="1"/>
  <c r="F16" i="10"/>
  <c r="M15" i="10"/>
  <c r="L15" i="10"/>
  <c r="K15" i="10"/>
  <c r="J15" i="10"/>
  <c r="I15" i="10"/>
  <c r="F18" i="9"/>
  <c r="F17" i="9"/>
  <c r="F16" i="9"/>
  <c r="M15" i="9"/>
  <c r="L15" i="9"/>
  <c r="K15" i="9"/>
  <c r="J15" i="9"/>
  <c r="I15" i="9"/>
  <c r="I19" i="9"/>
  <c r="J19" i="9"/>
  <c r="K19" i="9"/>
  <c r="L19" i="9"/>
  <c r="M19" i="9"/>
  <c r="D17" i="10" l="1"/>
  <c r="F45" i="8" l="1"/>
  <c r="H43" i="8"/>
  <c r="H45" i="8" s="1"/>
  <c r="F43" i="8"/>
  <c r="F42" i="4"/>
  <c r="F41" i="4"/>
  <c r="F39" i="4"/>
  <c r="F47" i="2" l="1"/>
  <c r="F40" i="5" l="1"/>
  <c r="F41" i="5" s="1"/>
  <c r="E39" i="5"/>
  <c r="D39" i="5"/>
  <c r="F38" i="5"/>
  <c r="H53" i="5"/>
  <c r="I8" i="5"/>
  <c r="J8" i="5"/>
  <c r="K8" i="5"/>
  <c r="L8" i="5"/>
  <c r="M8" i="5"/>
  <c r="F9" i="5"/>
  <c r="D9" i="5" s="1"/>
  <c r="F10" i="5"/>
  <c r="D10" i="5" s="1"/>
  <c r="F11" i="5"/>
  <c r="D11" i="5" s="1"/>
  <c r="F12" i="5"/>
  <c r="D12" i="5" s="1"/>
  <c r="F13" i="5"/>
  <c r="D13" i="5" s="1"/>
  <c r="I15" i="5"/>
  <c r="J15" i="5"/>
  <c r="K15" i="5"/>
  <c r="L15" i="5"/>
  <c r="M15" i="5"/>
  <c r="F16" i="5"/>
  <c r="D16" i="5" s="1"/>
  <c r="F17" i="5"/>
  <c r="F18" i="5"/>
  <c r="D23" i="5"/>
  <c r="E23" i="5"/>
  <c r="I23" i="5"/>
  <c r="J23" i="5"/>
  <c r="K23" i="5"/>
  <c r="L23" i="5"/>
  <c r="M23" i="5"/>
  <c r="H24" i="5"/>
  <c r="O24" i="5"/>
  <c r="P24" i="5"/>
  <c r="Q24" i="5"/>
  <c r="R24" i="5"/>
  <c r="S24" i="5"/>
  <c r="D25" i="5"/>
  <c r="E25" i="5"/>
  <c r="I25" i="5"/>
  <c r="J25" i="5"/>
  <c r="K25" i="5"/>
  <c r="L25" i="5"/>
  <c r="M25" i="5"/>
  <c r="I26" i="5"/>
  <c r="J26" i="5"/>
  <c r="K26" i="5"/>
  <c r="L26" i="5"/>
  <c r="M26" i="5"/>
  <c r="F27" i="5"/>
  <c r="F28" i="5"/>
  <c r="F32" i="5"/>
  <c r="F33" i="5"/>
  <c r="D33" i="5" s="1"/>
  <c r="D46" i="5"/>
  <c r="E46" i="5"/>
  <c r="I46" i="5"/>
  <c r="J46" i="5"/>
  <c r="K46" i="5"/>
  <c r="L46" i="5"/>
  <c r="M46" i="5"/>
  <c r="D47" i="5"/>
  <c r="E47" i="5"/>
  <c r="I47" i="5"/>
  <c r="J47" i="5"/>
  <c r="K47" i="5"/>
  <c r="L47" i="5"/>
  <c r="M47" i="5"/>
  <c r="I48" i="5"/>
  <c r="J48" i="5"/>
  <c r="K48" i="5"/>
  <c r="L48" i="5"/>
  <c r="M48" i="5"/>
  <c r="F49" i="5"/>
  <c r="D49" i="5" s="1"/>
  <c r="F50" i="5"/>
  <c r="F51" i="5"/>
  <c r="F52" i="5"/>
  <c r="F53" i="5"/>
  <c r="O53" i="5"/>
  <c r="P53" i="5"/>
  <c r="Q53" i="5"/>
  <c r="R53" i="5"/>
  <c r="S53" i="5"/>
  <c r="I62" i="5"/>
  <c r="J62" i="5"/>
  <c r="K62" i="5"/>
  <c r="L62" i="5"/>
  <c r="M62" i="5"/>
  <c r="F63" i="5"/>
  <c r="D63" i="5" s="1"/>
  <c r="F64" i="5"/>
  <c r="D64" i="5" s="1"/>
  <c r="F65" i="5"/>
  <c r="D65" i="5" s="1"/>
  <c r="F66" i="5"/>
  <c r="D66" i="5" s="1"/>
  <c r="F67" i="5"/>
  <c r="D67" i="5" s="1"/>
  <c r="D68" i="5"/>
  <c r="E68" i="5"/>
  <c r="I68" i="5"/>
  <c r="J68" i="5"/>
  <c r="K68" i="5"/>
  <c r="L68" i="5"/>
  <c r="M68" i="5"/>
  <c r="D69" i="5"/>
  <c r="E69" i="5"/>
  <c r="D70" i="5"/>
  <c r="E70" i="5"/>
  <c r="I70" i="5"/>
  <c r="J70" i="5"/>
  <c r="K70" i="5"/>
  <c r="L70" i="5"/>
  <c r="M70" i="5"/>
  <c r="H71" i="5"/>
  <c r="O71" i="5"/>
  <c r="P71" i="5"/>
  <c r="Q71" i="5"/>
  <c r="R71" i="5"/>
  <c r="S71" i="5"/>
  <c r="M28" i="2"/>
  <c r="L28" i="2"/>
  <c r="K28" i="2"/>
  <c r="J28" i="2"/>
  <c r="I28" i="2"/>
  <c r="E28" i="2"/>
  <c r="D28" i="2"/>
  <c r="M19" i="1"/>
  <c r="L19" i="1"/>
  <c r="K19" i="1"/>
  <c r="J19" i="1"/>
  <c r="I19" i="1"/>
  <c r="E19" i="1"/>
  <c r="D19" i="1"/>
  <c r="R73" i="5" l="1"/>
  <c r="K71" i="5"/>
  <c r="M24" i="5"/>
  <c r="I24" i="5"/>
  <c r="K53" i="5"/>
  <c r="M53" i="5"/>
  <c r="I53" i="5"/>
  <c r="J71" i="5"/>
  <c r="L24" i="5"/>
  <c r="S73" i="5"/>
  <c r="O73" i="5"/>
  <c r="M71" i="5"/>
  <c r="I71" i="5"/>
  <c r="P73" i="5"/>
  <c r="Q73" i="5"/>
  <c r="D40" i="5"/>
  <c r="F73" i="5"/>
  <c r="K24" i="5"/>
  <c r="J24" i="5"/>
  <c r="J53" i="5"/>
  <c r="L53" i="5"/>
  <c r="H73" i="5"/>
  <c r="L71" i="5"/>
  <c r="F42" i="5"/>
  <c r="E41" i="5"/>
  <c r="D41" i="5"/>
  <c r="E40" i="5"/>
  <c r="E33" i="5"/>
  <c r="E67" i="5"/>
  <c r="E63" i="5"/>
  <c r="E49" i="5"/>
  <c r="E12" i="5"/>
  <c r="E65" i="5"/>
  <c r="E16" i="5"/>
  <c r="E10" i="5"/>
  <c r="E66" i="5"/>
  <c r="E64" i="5"/>
  <c r="E11" i="5"/>
  <c r="E9" i="5"/>
  <c r="D23" i="7"/>
  <c r="E53" i="1"/>
  <c r="D53" i="1"/>
  <c r="K73" i="5" l="1"/>
  <c r="M73" i="5"/>
  <c r="I73" i="5"/>
  <c r="J73" i="5"/>
  <c r="L73" i="5"/>
  <c r="D42" i="5"/>
  <c r="F43" i="5"/>
  <c r="E42" i="5"/>
  <c r="F20" i="3"/>
  <c r="E20" i="3" s="1"/>
  <c r="F19" i="3"/>
  <c r="M18" i="3"/>
  <c r="L18" i="3"/>
  <c r="K18" i="3"/>
  <c r="J18" i="3"/>
  <c r="I18" i="3"/>
  <c r="H80" i="10"/>
  <c r="F24" i="10"/>
  <c r="E87" i="8"/>
  <c r="D87" i="8"/>
  <c r="E71" i="7"/>
  <c r="D71" i="7"/>
  <c r="M98" i="6"/>
  <c r="L98" i="6"/>
  <c r="K98" i="6"/>
  <c r="J98" i="6"/>
  <c r="I98" i="6"/>
  <c r="E98" i="6"/>
  <c r="D98" i="6"/>
  <c r="M23" i="10"/>
  <c r="L23" i="10"/>
  <c r="K23" i="10"/>
  <c r="J23" i="10"/>
  <c r="I23" i="10"/>
  <c r="E23" i="10"/>
  <c r="D23" i="10"/>
  <c r="E22" i="8"/>
  <c r="D24" i="8"/>
  <c r="F80" i="10"/>
  <c r="E48" i="10"/>
  <c r="D48" i="10"/>
  <c r="F78" i="10"/>
  <c r="F77" i="10"/>
  <c r="E77" i="10" s="1"/>
  <c r="F76" i="10"/>
  <c r="F75" i="10"/>
  <c r="E75" i="10" s="1"/>
  <c r="F66" i="10"/>
  <c r="F65" i="10"/>
  <c r="E65" i="10" s="1"/>
  <c r="F64" i="10"/>
  <c r="F63" i="10"/>
  <c r="D63" i="10" s="1"/>
  <c r="F62" i="10"/>
  <c r="F61" i="10"/>
  <c r="E61" i="10" s="1"/>
  <c r="F60" i="10"/>
  <c r="F58" i="10"/>
  <c r="D58" i="10" s="1"/>
  <c r="F57" i="10"/>
  <c r="D57" i="10" s="1"/>
  <c r="F56" i="10"/>
  <c r="D56" i="10" s="1"/>
  <c r="F53" i="10"/>
  <c r="F52" i="10"/>
  <c r="E52" i="10" s="1"/>
  <c r="F51" i="10"/>
  <c r="E51" i="10" s="1"/>
  <c r="F50" i="10"/>
  <c r="E50" i="10" s="1"/>
  <c r="F46" i="10"/>
  <c r="D46" i="10" s="1"/>
  <c r="F45" i="10"/>
  <c r="F44" i="10"/>
  <c r="E44" i="10" s="1"/>
  <c r="F42" i="10"/>
  <c r="F41" i="10"/>
  <c r="E41" i="10" s="1"/>
  <c r="F40" i="10"/>
  <c r="F39" i="10"/>
  <c r="D39" i="10" s="1"/>
  <c r="F38" i="10"/>
  <c r="D38" i="10" s="1"/>
  <c r="F37" i="10"/>
  <c r="D37" i="10" s="1"/>
  <c r="F36" i="10"/>
  <c r="F35" i="10"/>
  <c r="E35" i="10" s="1"/>
  <c r="F34" i="10"/>
  <c r="E34" i="10" s="1"/>
  <c r="F32" i="10"/>
  <c r="E32" i="10" s="1"/>
  <c r="F31" i="10"/>
  <c r="F30" i="10"/>
  <c r="E30" i="10" s="1"/>
  <c r="F29" i="10"/>
  <c r="F28" i="10"/>
  <c r="E28" i="10" s="1"/>
  <c r="F27" i="10"/>
  <c r="F13" i="10"/>
  <c r="F12" i="10"/>
  <c r="E12" i="10" s="1"/>
  <c r="F11" i="10"/>
  <c r="F10" i="10"/>
  <c r="E10" i="10" s="1"/>
  <c r="F9" i="10"/>
  <c r="D9" i="10" s="1"/>
  <c r="E73" i="10"/>
  <c r="E39" i="10"/>
  <c r="E25" i="10"/>
  <c r="D25" i="10"/>
  <c r="D73" i="10"/>
  <c r="D50" i="9"/>
  <c r="E50" i="9"/>
  <c r="F84" i="9"/>
  <c r="F23" i="9"/>
  <c r="F83" i="9"/>
  <c r="D83" i="9" s="1"/>
  <c r="F82" i="9"/>
  <c r="F81" i="9"/>
  <c r="D81" i="9" s="1"/>
  <c r="F80" i="9"/>
  <c r="D80" i="9" s="1"/>
  <c r="F79" i="9"/>
  <c r="D79" i="9" s="1"/>
  <c r="F78" i="9"/>
  <c r="F77" i="9"/>
  <c r="D77" i="9" s="1"/>
  <c r="F76" i="9"/>
  <c r="D76" i="9" s="1"/>
  <c r="F74" i="9"/>
  <c r="F73" i="9"/>
  <c r="F75" i="9" s="1"/>
  <c r="E75" i="9" s="1"/>
  <c r="F70" i="9"/>
  <c r="D70" i="9" s="1"/>
  <c r="F68" i="9"/>
  <c r="E68" i="9" s="1"/>
  <c r="F66" i="9"/>
  <c r="D66" i="9" s="1"/>
  <c r="F64" i="9"/>
  <c r="F61" i="9"/>
  <c r="F60" i="9"/>
  <c r="D60" i="9" s="1"/>
  <c r="F59" i="9"/>
  <c r="F58" i="9"/>
  <c r="F57" i="9"/>
  <c r="E57" i="9" s="1"/>
  <c r="F22" i="9"/>
  <c r="F20" i="9"/>
  <c r="E20" i="9" s="1"/>
  <c r="F21" i="9"/>
  <c r="E21" i="9" s="1"/>
  <c r="F14" i="9"/>
  <c r="D14" i="9" s="1"/>
  <c r="F13" i="9"/>
  <c r="F12" i="9"/>
  <c r="D12" i="9" s="1"/>
  <c r="F11" i="9"/>
  <c r="D11" i="9" s="1"/>
  <c r="F10" i="9"/>
  <c r="D10" i="9" s="1"/>
  <c r="E71" i="9"/>
  <c r="E24" i="9"/>
  <c r="D71" i="9"/>
  <c r="D24" i="9"/>
  <c r="F23" i="8"/>
  <c r="F21" i="8"/>
  <c r="E21" i="8" s="1"/>
  <c r="F20" i="8"/>
  <c r="E20" i="8" s="1"/>
  <c r="F18" i="8"/>
  <c r="F17" i="8"/>
  <c r="E17" i="8" s="1"/>
  <c r="F16" i="8"/>
  <c r="E16" i="8" s="1"/>
  <c r="F13" i="8"/>
  <c r="F12" i="8"/>
  <c r="F11" i="8"/>
  <c r="E11" i="8" s="1"/>
  <c r="F10" i="8"/>
  <c r="D10" i="8" s="1"/>
  <c r="F9" i="8"/>
  <c r="E88" i="8"/>
  <c r="E24" i="8"/>
  <c r="D88" i="8"/>
  <c r="D22" i="8"/>
  <c r="F74" i="7"/>
  <c r="F22" i="7"/>
  <c r="E72" i="7"/>
  <c r="E65" i="7"/>
  <c r="E23" i="7"/>
  <c r="D72" i="7"/>
  <c r="F71" i="7"/>
  <c r="E70" i="7" s="1"/>
  <c r="F69" i="7"/>
  <c r="D68" i="7" s="1"/>
  <c r="F68" i="7"/>
  <c r="E67" i="7" s="1"/>
  <c r="F67" i="7"/>
  <c r="D66" i="7" s="1"/>
  <c r="F65" i="7"/>
  <c r="E64" i="7" s="1"/>
  <c r="F64" i="7"/>
  <c r="D63" i="7" s="1"/>
  <c r="F63" i="7"/>
  <c r="E62" i="7" s="1"/>
  <c r="F62" i="7"/>
  <c r="D61" i="7" s="1"/>
  <c r="F61" i="7"/>
  <c r="E60" i="7" s="1"/>
  <c r="F60" i="7"/>
  <c r="D59" i="7" s="1"/>
  <c r="F59" i="7"/>
  <c r="E58" i="7" s="1"/>
  <c r="F56" i="7"/>
  <c r="D55" i="7" s="1"/>
  <c r="F55" i="7"/>
  <c r="F54" i="7"/>
  <c r="F53" i="7"/>
  <c r="E52" i="7" s="1"/>
  <c r="F21" i="7"/>
  <c r="D21" i="7" s="1"/>
  <c r="F20" i="7"/>
  <c r="E20" i="7" s="1"/>
  <c r="F13" i="7"/>
  <c r="E13" i="7" s="1"/>
  <c r="F12" i="7"/>
  <c r="E12" i="7" s="1"/>
  <c r="F11" i="7"/>
  <c r="E11" i="7" s="1"/>
  <c r="F10" i="7"/>
  <c r="E10" i="7" s="1"/>
  <c r="F9" i="7"/>
  <c r="E9" i="7" s="1"/>
  <c r="F30" i="6"/>
  <c r="F97" i="6"/>
  <c r="D97" i="6" s="1"/>
  <c r="F96" i="6"/>
  <c r="D96" i="6" s="1"/>
  <c r="F95" i="6"/>
  <c r="F94" i="6"/>
  <c r="D94" i="6" s="1"/>
  <c r="F93" i="6"/>
  <c r="D93" i="6" s="1"/>
  <c r="F92" i="6"/>
  <c r="E92" i="6" s="1"/>
  <c r="F91" i="6"/>
  <c r="F90" i="6"/>
  <c r="E90" i="6" s="1"/>
  <c r="F88" i="6"/>
  <c r="D88" i="6" s="1"/>
  <c r="F87" i="6"/>
  <c r="E87" i="6" s="1"/>
  <c r="F86" i="6"/>
  <c r="F85" i="6"/>
  <c r="E85" i="6" s="1"/>
  <c r="F84" i="6"/>
  <c r="D84" i="6" s="1"/>
  <c r="F83" i="6"/>
  <c r="E83" i="6" s="1"/>
  <c r="F82" i="6"/>
  <c r="F76" i="6"/>
  <c r="F75" i="6"/>
  <c r="F74" i="6"/>
  <c r="F72" i="6"/>
  <c r="E56" i="6"/>
  <c r="D56" i="6"/>
  <c r="F55" i="6"/>
  <c r="F54" i="6"/>
  <c r="F53" i="6"/>
  <c r="F52" i="6"/>
  <c r="F51" i="6"/>
  <c r="F50" i="6"/>
  <c r="F49" i="6"/>
  <c r="F38" i="6"/>
  <c r="E38" i="6" s="1"/>
  <c r="F37" i="6"/>
  <c r="F36" i="6"/>
  <c r="F34" i="6"/>
  <c r="F29" i="6"/>
  <c r="D29" i="6" s="1"/>
  <c r="F28" i="6"/>
  <c r="E28" i="6" s="1"/>
  <c r="F26" i="6"/>
  <c r="D26" i="6" s="1"/>
  <c r="F25" i="6"/>
  <c r="E25" i="6" s="1"/>
  <c r="F24" i="6"/>
  <c r="F11" i="6"/>
  <c r="D11" i="6" s="1"/>
  <c r="F10" i="6"/>
  <c r="E10" i="6" s="1"/>
  <c r="F9" i="6"/>
  <c r="E9" i="6" s="1"/>
  <c r="F23" i="4"/>
  <c r="F87" i="4"/>
  <c r="F86" i="4"/>
  <c r="F85" i="4"/>
  <c r="D85" i="4" s="1"/>
  <c r="F84" i="4"/>
  <c r="F83" i="4"/>
  <c r="E83" i="4" s="1"/>
  <c r="F82" i="4"/>
  <c r="F81" i="4"/>
  <c r="D81" i="4" s="1"/>
  <c r="F80" i="4"/>
  <c r="F79" i="4"/>
  <c r="F78" i="4"/>
  <c r="F77" i="4"/>
  <c r="E77" i="4" s="1"/>
  <c r="F75" i="4"/>
  <c r="E75" i="4" s="1"/>
  <c r="F74" i="4"/>
  <c r="F73" i="4"/>
  <c r="E73" i="4" s="1"/>
  <c r="F70" i="4"/>
  <c r="F69" i="4"/>
  <c r="D69" i="4" s="1"/>
  <c r="F67" i="4"/>
  <c r="F66" i="4"/>
  <c r="D66" i="4" s="1"/>
  <c r="F64" i="4"/>
  <c r="F63" i="4"/>
  <c r="E63" i="4" s="1"/>
  <c r="F62" i="4"/>
  <c r="F61" i="4"/>
  <c r="D61" i="4" s="1"/>
  <c r="F60" i="4"/>
  <c r="F59" i="4"/>
  <c r="D59" i="4" s="1"/>
  <c r="F58" i="4"/>
  <c r="F57" i="4"/>
  <c r="E57" i="4" s="1"/>
  <c r="F54" i="4"/>
  <c r="F53" i="4"/>
  <c r="F52" i="4"/>
  <c r="F51" i="4"/>
  <c r="D49" i="4"/>
  <c r="F48" i="4"/>
  <c r="F47" i="4"/>
  <c r="F46" i="4"/>
  <c r="F45" i="4"/>
  <c r="F36" i="4"/>
  <c r="F35" i="4"/>
  <c r="F34" i="4"/>
  <c r="F32" i="4"/>
  <c r="E32" i="4" s="1"/>
  <c r="F31" i="4"/>
  <c r="F30" i="4"/>
  <c r="E30" i="4" s="1"/>
  <c r="F29" i="4"/>
  <c r="E29" i="4" s="1"/>
  <c r="F28" i="4"/>
  <c r="E28" i="4" s="1"/>
  <c r="F27" i="4"/>
  <c r="D27" i="4" s="1"/>
  <c r="F26" i="4"/>
  <c r="E26" i="4" s="1"/>
  <c r="E49" i="4"/>
  <c r="E24" i="4"/>
  <c r="F22" i="4"/>
  <c r="E22" i="4" s="1"/>
  <c r="F21" i="4"/>
  <c r="F20" i="4"/>
  <c r="F17" i="4"/>
  <c r="F16" i="4"/>
  <c r="F15" i="4"/>
  <c r="D24" i="4"/>
  <c r="F13" i="4"/>
  <c r="D13" i="4" s="1"/>
  <c r="F11" i="4"/>
  <c r="F12" i="4"/>
  <c r="E12" i="4" s="1"/>
  <c r="F10" i="4"/>
  <c r="D10" i="4" s="1"/>
  <c r="F9" i="4"/>
  <c r="F65" i="3"/>
  <c r="F22" i="3"/>
  <c r="F63" i="3"/>
  <c r="F62" i="3"/>
  <c r="F61" i="3"/>
  <c r="F60" i="3"/>
  <c r="F57" i="3"/>
  <c r="F56" i="3"/>
  <c r="F55" i="3"/>
  <c r="D55" i="3" s="1"/>
  <c r="F34" i="3"/>
  <c r="D34" i="3" s="1"/>
  <c r="F32" i="3"/>
  <c r="E32" i="3" s="1"/>
  <c r="F31" i="3"/>
  <c r="D31" i="3" s="1"/>
  <c r="F30" i="3"/>
  <c r="D30" i="3" s="1"/>
  <c r="F29" i="3"/>
  <c r="E29" i="3" s="1"/>
  <c r="F28" i="3"/>
  <c r="D28" i="3" s="1"/>
  <c r="F27" i="3"/>
  <c r="D27" i="3" s="1"/>
  <c r="F26" i="3"/>
  <c r="D26" i="3" s="1"/>
  <c r="F25" i="3"/>
  <c r="F17" i="3"/>
  <c r="E17" i="3" s="1"/>
  <c r="F16" i="3"/>
  <c r="D16" i="3" s="1"/>
  <c r="F13" i="3"/>
  <c r="E13" i="3" s="1"/>
  <c r="F12" i="3"/>
  <c r="E12" i="3" s="1"/>
  <c r="F11" i="3"/>
  <c r="E11" i="3" s="1"/>
  <c r="F10" i="3"/>
  <c r="D10" i="3" s="1"/>
  <c r="F9" i="3"/>
  <c r="D9" i="3" s="1"/>
  <c r="F79" i="2"/>
  <c r="F27" i="2"/>
  <c r="D23" i="3"/>
  <c r="D21" i="3"/>
  <c r="E58" i="3"/>
  <c r="E23" i="3"/>
  <c r="E21" i="3"/>
  <c r="F76" i="2"/>
  <c r="E75" i="2" s="1"/>
  <c r="F75" i="2"/>
  <c r="D74" i="2" s="1"/>
  <c r="F74" i="2"/>
  <c r="D73" i="2" s="1"/>
  <c r="F73" i="2"/>
  <c r="D72" i="2" s="1"/>
  <c r="F71" i="2"/>
  <c r="D70" i="2" s="1"/>
  <c r="F70" i="2"/>
  <c r="E69" i="2" s="1"/>
  <c r="F69" i="2"/>
  <c r="D68" i="2" s="1"/>
  <c r="F68" i="2"/>
  <c r="F67" i="2"/>
  <c r="D66" i="2" s="1"/>
  <c r="F66" i="2"/>
  <c r="F72" i="1"/>
  <c r="F54" i="1"/>
  <c r="F63" i="2"/>
  <c r="F62" i="2"/>
  <c r="F61" i="2"/>
  <c r="F60" i="2"/>
  <c r="D46" i="2"/>
  <c r="F45" i="2"/>
  <c r="E45" i="2" s="1"/>
  <c r="F44" i="2"/>
  <c r="D44" i="2" s="1"/>
  <c r="F43" i="2"/>
  <c r="F42" i="2"/>
  <c r="E42" i="2" s="1"/>
  <c r="F41" i="2"/>
  <c r="F40" i="2"/>
  <c r="E40" i="2" s="1"/>
  <c r="F39" i="2"/>
  <c r="E39" i="2" s="1"/>
  <c r="F24" i="2"/>
  <c r="D24" i="2" s="1"/>
  <c r="F23" i="2"/>
  <c r="D23" i="2" s="1"/>
  <c r="F21" i="2"/>
  <c r="D21" i="2" s="1"/>
  <c r="F20" i="2"/>
  <c r="D20" i="2" s="1"/>
  <c r="F19" i="2"/>
  <c r="E19" i="2" s="1"/>
  <c r="F18" i="2"/>
  <c r="E46" i="2"/>
  <c r="E16" i="2"/>
  <c r="D15" i="2"/>
  <c r="E14" i="2"/>
  <c r="E13" i="2"/>
  <c r="F71" i="1"/>
  <c r="E71" i="1" s="1"/>
  <c r="F70" i="1"/>
  <c r="E70" i="1" s="1"/>
  <c r="F69" i="1"/>
  <c r="E69" i="1" s="1"/>
  <c r="F68" i="1"/>
  <c r="E68" i="1" s="1"/>
  <c r="F67" i="1"/>
  <c r="E67" i="1" s="1"/>
  <c r="F66" i="1"/>
  <c r="E66" i="1" s="1"/>
  <c r="F64" i="1"/>
  <c r="D64" i="1" s="1"/>
  <c r="F63" i="1"/>
  <c r="E63" i="1" s="1"/>
  <c r="F62" i="1"/>
  <c r="D62" i="1" s="1"/>
  <c r="F60" i="1"/>
  <c r="D60" i="1" s="1"/>
  <c r="F59" i="1"/>
  <c r="E59" i="1" s="1"/>
  <c r="F58" i="1"/>
  <c r="D58" i="1" s="1"/>
  <c r="F57" i="1"/>
  <c r="E57" i="1" s="1"/>
  <c r="F56" i="1"/>
  <c r="D56" i="1" s="1"/>
  <c r="E52" i="1"/>
  <c r="D52" i="1"/>
  <c r="F51" i="1"/>
  <c r="D51" i="1" s="1"/>
  <c r="F50" i="1"/>
  <c r="E50" i="1" s="1"/>
  <c r="F49" i="1"/>
  <c r="D49" i="1" s="1"/>
  <c r="F48" i="1"/>
  <c r="E48" i="1" s="1"/>
  <c r="F46" i="1"/>
  <c r="E46" i="1" s="1"/>
  <c r="F45" i="1"/>
  <c r="D45" i="1" s="1"/>
  <c r="F43" i="1"/>
  <c r="D43" i="1" s="1"/>
  <c r="F42" i="1"/>
  <c r="E42" i="1" s="1"/>
  <c r="F41" i="1"/>
  <c r="D41" i="1" s="1"/>
  <c r="F40" i="1"/>
  <c r="E40" i="1" s="1"/>
  <c r="F39" i="1"/>
  <c r="F37" i="1"/>
  <c r="D37" i="1" s="1"/>
  <c r="F36" i="1"/>
  <c r="E36" i="1" s="1"/>
  <c r="F35" i="1"/>
  <c r="D35" i="1" s="1"/>
  <c r="F25" i="1"/>
  <c r="E25" i="1" s="1"/>
  <c r="F23" i="1"/>
  <c r="E23" i="1" s="1"/>
  <c r="F22" i="1"/>
  <c r="E22" i="1" s="1"/>
  <c r="F21" i="1"/>
  <c r="E21" i="1" s="1"/>
  <c r="E10" i="1"/>
  <c r="M11" i="1"/>
  <c r="L11" i="1"/>
  <c r="K11" i="1"/>
  <c r="J11" i="1"/>
  <c r="I11" i="1"/>
  <c r="F26" i="1"/>
  <c r="E26" i="1" s="1"/>
  <c r="F24" i="1"/>
  <c r="E24" i="1" s="1"/>
  <c r="F17" i="1"/>
  <c r="D17" i="1" s="1"/>
  <c r="F16" i="1"/>
  <c r="D16" i="1" s="1"/>
  <c r="F14" i="1"/>
  <c r="D14" i="1" s="1"/>
  <c r="F13" i="1"/>
  <c r="E13" i="1" s="1"/>
  <c r="F12" i="1"/>
  <c r="E12" i="1" s="1"/>
  <c r="D10" i="1"/>
  <c r="M72" i="9"/>
  <c r="L72" i="9"/>
  <c r="K72" i="9"/>
  <c r="J72" i="9"/>
  <c r="I72" i="9"/>
  <c r="M71" i="9"/>
  <c r="L71" i="9"/>
  <c r="K71" i="9"/>
  <c r="J71" i="9"/>
  <c r="I71" i="9"/>
  <c r="M65" i="9"/>
  <c r="L65" i="9"/>
  <c r="K65" i="9"/>
  <c r="J65" i="9"/>
  <c r="I65" i="9"/>
  <c r="M50" i="9"/>
  <c r="L50" i="9"/>
  <c r="K50" i="9"/>
  <c r="J50" i="9"/>
  <c r="I50" i="9"/>
  <c r="M24" i="9"/>
  <c r="L24" i="9"/>
  <c r="K24" i="9"/>
  <c r="J24" i="9"/>
  <c r="I24" i="9"/>
  <c r="M9" i="9"/>
  <c r="L9" i="9"/>
  <c r="K9" i="9"/>
  <c r="J9" i="9"/>
  <c r="I9" i="9"/>
  <c r="S56" i="9"/>
  <c r="S84" i="9" s="1"/>
  <c r="R56" i="9"/>
  <c r="R84" i="9" s="1"/>
  <c r="Q56" i="9"/>
  <c r="Q84" i="9" s="1"/>
  <c r="P56" i="9"/>
  <c r="P84" i="9" s="1"/>
  <c r="O56" i="9"/>
  <c r="O84" i="9" s="1"/>
  <c r="S55" i="9"/>
  <c r="R55" i="9"/>
  <c r="Q55" i="9"/>
  <c r="P55" i="9"/>
  <c r="O55" i="9"/>
  <c r="S23" i="9"/>
  <c r="R23" i="9"/>
  <c r="Q23" i="9"/>
  <c r="P23" i="9"/>
  <c r="O23" i="9"/>
  <c r="M88" i="8"/>
  <c r="L88" i="8"/>
  <c r="K88" i="8"/>
  <c r="J88" i="8"/>
  <c r="I88" i="8"/>
  <c r="M58" i="8"/>
  <c r="L58" i="8"/>
  <c r="K58" i="8"/>
  <c r="J58" i="8"/>
  <c r="I58" i="8"/>
  <c r="M24" i="8"/>
  <c r="L24" i="8"/>
  <c r="K24" i="8"/>
  <c r="J24" i="8"/>
  <c r="I24" i="8"/>
  <c r="M22" i="8"/>
  <c r="L22" i="8"/>
  <c r="K22" i="8"/>
  <c r="J22" i="8"/>
  <c r="I22" i="8"/>
  <c r="M19" i="8"/>
  <c r="L19" i="8"/>
  <c r="K19" i="8"/>
  <c r="J19" i="8"/>
  <c r="I19" i="8"/>
  <c r="M14" i="8"/>
  <c r="L14" i="8"/>
  <c r="K14" i="8"/>
  <c r="J14" i="8"/>
  <c r="I14" i="8"/>
  <c r="M8" i="8"/>
  <c r="L8" i="8"/>
  <c r="K8" i="8"/>
  <c r="J8" i="8"/>
  <c r="I8" i="8"/>
  <c r="S23" i="8"/>
  <c r="R23" i="8"/>
  <c r="Q23" i="8"/>
  <c r="P23" i="8"/>
  <c r="O23" i="8"/>
  <c r="M73" i="7"/>
  <c r="L73" i="7"/>
  <c r="K73" i="7"/>
  <c r="J73" i="7"/>
  <c r="I73" i="7"/>
  <c r="M66" i="7"/>
  <c r="L66" i="7"/>
  <c r="K66" i="7"/>
  <c r="J66" i="7"/>
  <c r="I66" i="7"/>
  <c r="M58" i="7"/>
  <c r="L58" i="7"/>
  <c r="K58" i="7"/>
  <c r="J58" i="7"/>
  <c r="I58" i="7"/>
  <c r="M23" i="7"/>
  <c r="L23" i="7"/>
  <c r="K23" i="7"/>
  <c r="J23" i="7"/>
  <c r="I23" i="7"/>
  <c r="M19" i="7"/>
  <c r="L19" i="7"/>
  <c r="K19" i="7"/>
  <c r="J19" i="7"/>
  <c r="I19" i="7"/>
  <c r="M8" i="7"/>
  <c r="L8" i="7"/>
  <c r="K8" i="7"/>
  <c r="J8" i="7"/>
  <c r="I8" i="7"/>
  <c r="S76" i="7"/>
  <c r="R76" i="7"/>
  <c r="Q76" i="7"/>
  <c r="P76" i="7"/>
  <c r="O76" i="7"/>
  <c r="S59" i="7"/>
  <c r="R59" i="7"/>
  <c r="Q59" i="7"/>
  <c r="P59" i="7"/>
  <c r="O59" i="7"/>
  <c r="S22" i="7"/>
  <c r="R22" i="7"/>
  <c r="Q22" i="7"/>
  <c r="P22" i="7"/>
  <c r="O22" i="7"/>
  <c r="M81" i="6"/>
  <c r="L81" i="6"/>
  <c r="K81" i="6"/>
  <c r="J81" i="6"/>
  <c r="I81" i="6"/>
  <c r="M63" i="6"/>
  <c r="L63" i="6"/>
  <c r="K63" i="6"/>
  <c r="J63" i="6"/>
  <c r="I63" i="6"/>
  <c r="M57" i="6"/>
  <c r="L57" i="6"/>
  <c r="K57" i="6"/>
  <c r="J57" i="6"/>
  <c r="I57" i="6"/>
  <c r="M56" i="6"/>
  <c r="L56" i="6"/>
  <c r="K56" i="6"/>
  <c r="J56" i="6"/>
  <c r="I56" i="6"/>
  <c r="M33" i="6"/>
  <c r="L33" i="6"/>
  <c r="K33" i="6"/>
  <c r="J33" i="6"/>
  <c r="I33" i="6"/>
  <c r="M31" i="6"/>
  <c r="L31" i="6"/>
  <c r="K31" i="6"/>
  <c r="J31" i="6"/>
  <c r="I31" i="6"/>
  <c r="M27" i="6"/>
  <c r="L27" i="6"/>
  <c r="K27" i="6"/>
  <c r="J27" i="6"/>
  <c r="I27" i="6"/>
  <c r="M23" i="6"/>
  <c r="L23" i="6"/>
  <c r="K23" i="6"/>
  <c r="J23" i="6"/>
  <c r="I23" i="6"/>
  <c r="M8" i="6"/>
  <c r="L8" i="6"/>
  <c r="K8" i="6"/>
  <c r="J8" i="6"/>
  <c r="I8" i="6"/>
  <c r="S106" i="6"/>
  <c r="R106" i="6"/>
  <c r="Q106" i="6"/>
  <c r="P106" i="6"/>
  <c r="O106" i="6"/>
  <c r="S78" i="6"/>
  <c r="R78" i="6"/>
  <c r="Q78" i="6"/>
  <c r="P78" i="6"/>
  <c r="O78" i="6"/>
  <c r="S33" i="6"/>
  <c r="R33" i="6"/>
  <c r="Q33" i="6"/>
  <c r="P33" i="6"/>
  <c r="O33" i="6"/>
  <c r="S32" i="6"/>
  <c r="R32" i="6"/>
  <c r="Q32" i="6"/>
  <c r="P32" i="6"/>
  <c r="O32" i="6"/>
  <c r="M76" i="4"/>
  <c r="L76" i="4"/>
  <c r="K76" i="4"/>
  <c r="J76" i="4"/>
  <c r="I76" i="4"/>
  <c r="M72" i="4"/>
  <c r="L72" i="4"/>
  <c r="K72" i="4"/>
  <c r="J72" i="4"/>
  <c r="I72" i="4"/>
  <c r="M65" i="4"/>
  <c r="L65" i="4"/>
  <c r="K65" i="4"/>
  <c r="J65" i="4"/>
  <c r="I65" i="4"/>
  <c r="M56" i="4"/>
  <c r="L56" i="4"/>
  <c r="K56" i="4"/>
  <c r="J56" i="4"/>
  <c r="I56" i="4"/>
  <c r="M49" i="4"/>
  <c r="L49" i="4"/>
  <c r="K49" i="4"/>
  <c r="J49" i="4"/>
  <c r="I49" i="4"/>
  <c r="M25" i="4"/>
  <c r="L25" i="4"/>
  <c r="K25" i="4"/>
  <c r="J25" i="4"/>
  <c r="I25" i="4"/>
  <c r="M24" i="4"/>
  <c r="L24" i="4"/>
  <c r="K24" i="4"/>
  <c r="J24" i="4"/>
  <c r="I24" i="4"/>
  <c r="M19" i="4"/>
  <c r="L19" i="4"/>
  <c r="K19" i="4"/>
  <c r="J19" i="4"/>
  <c r="I19" i="4"/>
  <c r="M14" i="4"/>
  <c r="L14" i="4"/>
  <c r="K14" i="4"/>
  <c r="J14" i="4"/>
  <c r="I14" i="4"/>
  <c r="M8" i="4"/>
  <c r="L8" i="4"/>
  <c r="K8" i="4"/>
  <c r="J8" i="4"/>
  <c r="I8" i="4"/>
  <c r="S81" i="4"/>
  <c r="R81" i="4"/>
  <c r="Q81" i="4"/>
  <c r="P81" i="4"/>
  <c r="O81" i="4"/>
  <c r="S48" i="4"/>
  <c r="R34" i="4"/>
  <c r="R48" i="4" s="1"/>
  <c r="Q34" i="4"/>
  <c r="Q48" i="4" s="1"/>
  <c r="P34" i="4"/>
  <c r="P48" i="4" s="1"/>
  <c r="O34" i="4"/>
  <c r="O48" i="4" s="1"/>
  <c r="S23" i="4"/>
  <c r="R23" i="4"/>
  <c r="Q23" i="4"/>
  <c r="P23" i="4"/>
  <c r="O23" i="4"/>
  <c r="M59" i="3"/>
  <c r="M58" i="3"/>
  <c r="M54" i="3"/>
  <c r="M24" i="3"/>
  <c r="M23" i="3"/>
  <c r="M21" i="3"/>
  <c r="M14" i="3"/>
  <c r="L59" i="3"/>
  <c r="L58" i="3"/>
  <c r="L54" i="3"/>
  <c r="L24" i="3"/>
  <c r="L23" i="3"/>
  <c r="L21" i="3"/>
  <c r="L14" i="3"/>
  <c r="K54" i="3"/>
  <c r="K24" i="3"/>
  <c r="K23" i="3"/>
  <c r="K21" i="3"/>
  <c r="K14" i="3"/>
  <c r="J59" i="3"/>
  <c r="J58" i="3"/>
  <c r="J54" i="3"/>
  <c r="J24" i="3"/>
  <c r="J23" i="3"/>
  <c r="J21" i="3"/>
  <c r="J14" i="3"/>
  <c r="I59" i="3"/>
  <c r="I58" i="3"/>
  <c r="I54" i="3"/>
  <c r="I24" i="3"/>
  <c r="I23" i="3"/>
  <c r="I21" i="3"/>
  <c r="I14" i="3"/>
  <c r="M8" i="3"/>
  <c r="L8" i="3"/>
  <c r="K8" i="3"/>
  <c r="J8" i="3"/>
  <c r="I8" i="3"/>
  <c r="S100" i="3"/>
  <c r="R100" i="3"/>
  <c r="Q100" i="3"/>
  <c r="P100" i="3"/>
  <c r="O89" i="3"/>
  <c r="O69" i="3"/>
  <c r="S22" i="3"/>
  <c r="R22" i="3"/>
  <c r="Q22" i="3"/>
  <c r="P22" i="3"/>
  <c r="O22" i="3"/>
  <c r="M65" i="1"/>
  <c r="M61" i="1"/>
  <c r="M55" i="1"/>
  <c r="M53" i="1"/>
  <c r="M52" i="1"/>
  <c r="M44" i="1"/>
  <c r="M38" i="1"/>
  <c r="M34" i="1"/>
  <c r="M20" i="1"/>
  <c r="M15" i="1"/>
  <c r="M10" i="1"/>
  <c r="L65" i="1"/>
  <c r="L61" i="1"/>
  <c r="L55" i="1"/>
  <c r="L53" i="1"/>
  <c r="L52" i="1"/>
  <c r="L44" i="1"/>
  <c r="L38" i="1"/>
  <c r="L34" i="1"/>
  <c r="L20" i="1"/>
  <c r="L15" i="1"/>
  <c r="L10" i="1"/>
  <c r="K65" i="1"/>
  <c r="K61" i="1"/>
  <c r="K55" i="1"/>
  <c r="K53" i="1"/>
  <c r="K52" i="1"/>
  <c r="K44" i="1"/>
  <c r="K38" i="1"/>
  <c r="K34" i="1"/>
  <c r="K20" i="1"/>
  <c r="K15" i="1"/>
  <c r="K10" i="1"/>
  <c r="J65" i="1"/>
  <c r="J61" i="1"/>
  <c r="J53" i="1"/>
  <c r="J55" i="1"/>
  <c r="J52" i="1"/>
  <c r="J44" i="1"/>
  <c r="J38" i="1"/>
  <c r="J34" i="1"/>
  <c r="J20" i="1"/>
  <c r="J15" i="1"/>
  <c r="J10" i="1"/>
  <c r="I65" i="1"/>
  <c r="I61" i="1"/>
  <c r="I55" i="1"/>
  <c r="I53" i="1"/>
  <c r="I52" i="1"/>
  <c r="I44" i="1"/>
  <c r="I38" i="1"/>
  <c r="I34" i="1"/>
  <c r="I20" i="1"/>
  <c r="I15" i="1"/>
  <c r="I10" i="1"/>
  <c r="M9" i="1"/>
  <c r="L9" i="1"/>
  <c r="K9" i="1"/>
  <c r="J9" i="1"/>
  <c r="I9" i="1"/>
  <c r="F18" i="1"/>
  <c r="S66" i="1"/>
  <c r="R66" i="1"/>
  <c r="Q66" i="1"/>
  <c r="P66" i="1"/>
  <c r="O66" i="1"/>
  <c r="S48" i="1"/>
  <c r="R48" i="1"/>
  <c r="Q48" i="1"/>
  <c r="P48" i="1"/>
  <c r="O48" i="1"/>
  <c r="S18" i="1"/>
  <c r="R18" i="1"/>
  <c r="Q18" i="1"/>
  <c r="P18" i="1"/>
  <c r="O18" i="1"/>
  <c r="M77" i="2"/>
  <c r="M72" i="2"/>
  <c r="M38" i="2"/>
  <c r="M22" i="2"/>
  <c r="M17" i="2"/>
  <c r="L77" i="2"/>
  <c r="L72" i="2"/>
  <c r="L38" i="2"/>
  <c r="L22" i="2"/>
  <c r="L17" i="2"/>
  <c r="K77" i="2"/>
  <c r="K72" i="2"/>
  <c r="K38" i="2"/>
  <c r="K22" i="2"/>
  <c r="K17" i="2"/>
  <c r="I72" i="2"/>
  <c r="J77" i="2"/>
  <c r="J72" i="2"/>
  <c r="J38" i="2"/>
  <c r="J22" i="2"/>
  <c r="J17" i="2"/>
  <c r="I77" i="2"/>
  <c r="I38" i="2"/>
  <c r="I22" i="2"/>
  <c r="I17" i="2"/>
  <c r="M12" i="2"/>
  <c r="L12" i="2"/>
  <c r="K12" i="2"/>
  <c r="J12" i="2"/>
  <c r="I12" i="2"/>
  <c r="S27" i="2"/>
  <c r="R27" i="2"/>
  <c r="Q27" i="2"/>
  <c r="P27" i="2"/>
  <c r="O27" i="2"/>
  <c r="M73" i="10"/>
  <c r="M74" i="10"/>
  <c r="M59" i="10"/>
  <c r="M55" i="10"/>
  <c r="M49" i="10"/>
  <c r="M48" i="10"/>
  <c r="M43" i="10"/>
  <c r="M33" i="10"/>
  <c r="M26" i="10"/>
  <c r="M25" i="10"/>
  <c r="M8" i="10"/>
  <c r="L74" i="10"/>
  <c r="L73" i="10"/>
  <c r="L59" i="10"/>
  <c r="L55" i="10"/>
  <c r="L49" i="10"/>
  <c r="L48" i="10"/>
  <c r="L43" i="10"/>
  <c r="L33" i="10"/>
  <c r="L26" i="10"/>
  <c r="L25" i="10"/>
  <c r="L8" i="10"/>
  <c r="K74" i="10"/>
  <c r="K73" i="10"/>
  <c r="K59" i="10"/>
  <c r="K55" i="10"/>
  <c r="K49" i="10"/>
  <c r="K48" i="10"/>
  <c r="K43" i="10"/>
  <c r="K33" i="10"/>
  <c r="K26" i="10"/>
  <c r="K25" i="10"/>
  <c r="K8" i="10"/>
  <c r="J74" i="10"/>
  <c r="J73" i="10"/>
  <c r="J59" i="10"/>
  <c r="J55" i="10"/>
  <c r="J49" i="10"/>
  <c r="J48" i="10"/>
  <c r="J43" i="10"/>
  <c r="J33" i="10"/>
  <c r="J26" i="10"/>
  <c r="J25" i="10"/>
  <c r="J8" i="10"/>
  <c r="I74" i="10"/>
  <c r="I73" i="10"/>
  <c r="I59" i="10"/>
  <c r="I55" i="10"/>
  <c r="I49" i="10"/>
  <c r="I48" i="10"/>
  <c r="I43" i="10"/>
  <c r="I33" i="10"/>
  <c r="I26" i="10"/>
  <c r="I25" i="10"/>
  <c r="I8" i="10"/>
  <c r="S89" i="10"/>
  <c r="R89" i="10"/>
  <c r="Q84" i="10"/>
  <c r="P84" i="10"/>
  <c r="O84" i="10"/>
  <c r="S63" i="10"/>
  <c r="R63" i="10"/>
  <c r="Q58" i="10"/>
  <c r="P58" i="10"/>
  <c r="O58" i="10"/>
  <c r="S24" i="10"/>
  <c r="R24" i="10"/>
  <c r="Q24" i="10"/>
  <c r="P24" i="10"/>
  <c r="O24" i="10"/>
  <c r="H54" i="10"/>
  <c r="H24" i="10"/>
  <c r="H84" i="9"/>
  <c r="H55" i="9"/>
  <c r="H23" i="9"/>
  <c r="H89" i="8"/>
  <c r="H64" i="8"/>
  <c r="H23" i="8"/>
  <c r="H74" i="7"/>
  <c r="H57" i="7"/>
  <c r="H22" i="7"/>
  <c r="H99" i="6"/>
  <c r="H62" i="6"/>
  <c r="H30" i="6"/>
  <c r="H88" i="4"/>
  <c r="H55" i="4"/>
  <c r="H23" i="4"/>
  <c r="H79" i="3"/>
  <c r="H65" i="3"/>
  <c r="H22" i="3"/>
  <c r="H78" i="2"/>
  <c r="H54" i="1"/>
  <c r="H63" i="2"/>
  <c r="N27" i="2"/>
  <c r="H27" i="2"/>
  <c r="H72" i="1"/>
  <c r="K27" i="2" l="1"/>
  <c r="D20" i="3"/>
  <c r="D28" i="10"/>
  <c r="D75" i="10"/>
  <c r="D52" i="10"/>
  <c r="E58" i="10"/>
  <c r="E63" i="10"/>
  <c r="D38" i="6"/>
  <c r="D83" i="6"/>
  <c r="E34" i="3"/>
  <c r="D9" i="6"/>
  <c r="D65" i="10"/>
  <c r="D77" i="10"/>
  <c r="D11" i="3"/>
  <c r="D32" i="10"/>
  <c r="D12" i="3"/>
  <c r="D75" i="9"/>
  <c r="E81" i="9"/>
  <c r="D10" i="10"/>
  <c r="D68" i="9"/>
  <c r="I22" i="3"/>
  <c r="M22" i="3"/>
  <c r="I23" i="9"/>
  <c r="M23" i="9"/>
  <c r="E81" i="4"/>
  <c r="E73" i="9"/>
  <c r="D29" i="3"/>
  <c r="E10" i="9"/>
  <c r="E79" i="9"/>
  <c r="E37" i="10"/>
  <c r="D92" i="6"/>
  <c r="D21" i="9"/>
  <c r="D73" i="9"/>
  <c r="E14" i="9"/>
  <c r="E9" i="10"/>
  <c r="E96" i="6"/>
  <c r="D50" i="10"/>
  <c r="E46" i="10"/>
  <c r="F67" i="9"/>
  <c r="D67" i="9" s="1"/>
  <c r="D13" i="3"/>
  <c r="D21" i="8"/>
  <c r="D20" i="9"/>
  <c r="E66" i="9"/>
  <c r="E38" i="10"/>
  <c r="M54" i="10"/>
  <c r="I54" i="10"/>
  <c r="J54" i="10"/>
  <c r="L80" i="10"/>
  <c r="D61" i="10"/>
  <c r="E56" i="10"/>
  <c r="J22" i="3"/>
  <c r="K22" i="3"/>
  <c r="E28" i="3"/>
  <c r="D41" i="10"/>
  <c r="D34" i="10"/>
  <c r="D35" i="10"/>
  <c r="D57" i="9"/>
  <c r="K23" i="9"/>
  <c r="E11" i="9"/>
  <c r="J23" i="9"/>
  <c r="L23" i="9"/>
  <c r="L55" i="9"/>
  <c r="J55" i="9"/>
  <c r="E60" i="9"/>
  <c r="E10" i="8"/>
  <c r="D16" i="8"/>
  <c r="J23" i="8"/>
  <c r="K23" i="8"/>
  <c r="I64" i="8"/>
  <c r="M64" i="8"/>
  <c r="K64" i="8"/>
  <c r="I22" i="7"/>
  <c r="M22" i="7"/>
  <c r="K74" i="7"/>
  <c r="K22" i="7"/>
  <c r="L57" i="7"/>
  <c r="J57" i="7"/>
  <c r="L22" i="7"/>
  <c r="E93" i="6"/>
  <c r="I99" i="6"/>
  <c r="D90" i="6"/>
  <c r="E84" i="6"/>
  <c r="K30" i="6"/>
  <c r="D10" i="6"/>
  <c r="E26" i="6"/>
  <c r="E88" i="6"/>
  <c r="E97" i="6"/>
  <c r="I62" i="6"/>
  <c r="E11" i="6"/>
  <c r="H101" i="6"/>
  <c r="D85" i="6"/>
  <c r="E94" i="6"/>
  <c r="L99" i="6"/>
  <c r="D28" i="6"/>
  <c r="L30" i="6"/>
  <c r="I30" i="6"/>
  <c r="M30" i="6"/>
  <c r="K62" i="6"/>
  <c r="M62" i="6"/>
  <c r="K99" i="6"/>
  <c r="J99" i="6"/>
  <c r="M99" i="6"/>
  <c r="D32" i="4"/>
  <c r="E85" i="4"/>
  <c r="E61" i="4"/>
  <c r="D73" i="4"/>
  <c r="D29" i="4"/>
  <c r="E66" i="4"/>
  <c r="D83" i="4"/>
  <c r="D57" i="4"/>
  <c r="D77" i="4"/>
  <c r="D22" i="4"/>
  <c r="J23" i="4"/>
  <c r="M55" i="4"/>
  <c r="K88" i="4"/>
  <c r="I23" i="4"/>
  <c r="M23" i="4"/>
  <c r="D30" i="4"/>
  <c r="L88" i="4"/>
  <c r="J88" i="4"/>
  <c r="I88" i="4"/>
  <c r="M88" i="4"/>
  <c r="D26" i="4"/>
  <c r="D12" i="4"/>
  <c r="K23" i="4"/>
  <c r="L79" i="3"/>
  <c r="D17" i="3"/>
  <c r="K65" i="3"/>
  <c r="M79" i="3"/>
  <c r="I65" i="3"/>
  <c r="J65" i="3"/>
  <c r="K79" i="3"/>
  <c r="M65" i="3"/>
  <c r="E31" i="3"/>
  <c r="E16" i="3"/>
  <c r="L22" i="3"/>
  <c r="I79" i="3"/>
  <c r="E10" i="3"/>
  <c r="E27" i="3"/>
  <c r="D39" i="2"/>
  <c r="E68" i="2"/>
  <c r="E20" i="2"/>
  <c r="D75" i="2"/>
  <c r="I27" i="2"/>
  <c r="D19" i="2"/>
  <c r="E66" i="2"/>
  <c r="M27" i="2"/>
  <c r="E44" i="2"/>
  <c r="I64" i="2"/>
  <c r="J27" i="2"/>
  <c r="L27" i="2"/>
  <c r="L64" i="2"/>
  <c r="E73" i="2"/>
  <c r="K72" i="1"/>
  <c r="D13" i="1"/>
  <c r="I72" i="1"/>
  <c r="J72" i="1"/>
  <c r="K18" i="1"/>
  <c r="K54" i="1"/>
  <c r="M54" i="1"/>
  <c r="M72" i="1"/>
  <c r="I18" i="1"/>
  <c r="M18" i="1"/>
  <c r="J18" i="1"/>
  <c r="L72" i="1"/>
  <c r="L18" i="1"/>
  <c r="D18" i="2"/>
  <c r="E18" i="2"/>
  <c r="D41" i="2"/>
  <c r="E41" i="2"/>
  <c r="D67" i="2"/>
  <c r="E67" i="2"/>
  <c r="D9" i="4"/>
  <c r="E9" i="4"/>
  <c r="D19" i="3"/>
  <c r="E19" i="3"/>
  <c r="K54" i="10"/>
  <c r="J64" i="2"/>
  <c r="K64" i="2"/>
  <c r="E23" i="2"/>
  <c r="E70" i="2"/>
  <c r="D25" i="3"/>
  <c r="E25" i="3"/>
  <c r="D28" i="4"/>
  <c r="D75" i="4"/>
  <c r="E69" i="4"/>
  <c r="E24" i="6"/>
  <c r="D24" i="6"/>
  <c r="E13" i="10"/>
  <c r="D13" i="10"/>
  <c r="E29" i="10"/>
  <c r="D29" i="10"/>
  <c r="E42" i="10"/>
  <c r="D42" i="10"/>
  <c r="E62" i="10"/>
  <c r="D62" i="10"/>
  <c r="E66" i="10"/>
  <c r="D66" i="10"/>
  <c r="E78" i="10"/>
  <c r="D78" i="10"/>
  <c r="L65" i="3"/>
  <c r="J79" i="3"/>
  <c r="L23" i="4"/>
  <c r="J30" i="6"/>
  <c r="J22" i="7"/>
  <c r="M23" i="8"/>
  <c r="D40" i="2"/>
  <c r="E9" i="3"/>
  <c r="D63" i="4"/>
  <c r="E20" i="4"/>
  <c r="D20" i="4"/>
  <c r="E27" i="4"/>
  <c r="E59" i="4"/>
  <c r="E29" i="6"/>
  <c r="E13" i="9"/>
  <c r="D13" i="9"/>
  <c r="D51" i="10"/>
  <c r="E57" i="10"/>
  <c r="E43" i="2"/>
  <c r="D43" i="2"/>
  <c r="E31" i="4"/>
  <c r="D31" i="4"/>
  <c r="E79" i="4"/>
  <c r="D79" i="4"/>
  <c r="E12" i="8"/>
  <c r="D12" i="8"/>
  <c r="D87" i="6"/>
  <c r="E12" i="9"/>
  <c r="E77" i="9"/>
  <c r="D12" i="10"/>
  <c r="D30" i="10"/>
  <c r="L62" i="6"/>
  <c r="I57" i="7"/>
  <c r="J64" i="8"/>
  <c r="D25" i="6"/>
  <c r="E70" i="9"/>
  <c r="P68" i="1"/>
  <c r="J62" i="6"/>
  <c r="L23" i="8"/>
  <c r="L64" i="8"/>
  <c r="D12" i="1"/>
  <c r="D42" i="2"/>
  <c r="D45" i="2"/>
  <c r="E26" i="3"/>
  <c r="E30" i="3"/>
  <c r="D32" i="3"/>
  <c r="F33" i="3"/>
  <c r="D11" i="4"/>
  <c r="E11" i="4"/>
  <c r="E21" i="4"/>
  <c r="D21" i="4"/>
  <c r="D82" i="6"/>
  <c r="E82" i="6"/>
  <c r="D86" i="6"/>
  <c r="E86" i="6"/>
  <c r="D91" i="6"/>
  <c r="E91" i="6"/>
  <c r="D95" i="6"/>
  <c r="E95" i="6"/>
  <c r="D20" i="8"/>
  <c r="E74" i="9"/>
  <c r="D74" i="9"/>
  <c r="H76" i="7"/>
  <c r="K80" i="10"/>
  <c r="Q68" i="1"/>
  <c r="L54" i="1"/>
  <c r="R108" i="6"/>
  <c r="E21" i="2"/>
  <c r="E72" i="2"/>
  <c r="D58" i="4"/>
  <c r="E58" i="4"/>
  <c r="D62" i="4"/>
  <c r="E62" i="4"/>
  <c r="D67" i="4"/>
  <c r="E67" i="4"/>
  <c r="D74" i="4"/>
  <c r="E74" i="4"/>
  <c r="E78" i="4"/>
  <c r="D78" i="4"/>
  <c r="E82" i="4"/>
  <c r="D82" i="4"/>
  <c r="E86" i="4"/>
  <c r="D86" i="4"/>
  <c r="F35" i="6"/>
  <c r="R68" i="1"/>
  <c r="E9" i="8"/>
  <c r="D9" i="8"/>
  <c r="E13" i="8"/>
  <c r="D13" i="8"/>
  <c r="J80" i="10"/>
  <c r="I80" i="10"/>
  <c r="M80" i="10"/>
  <c r="O68" i="1"/>
  <c r="S68" i="1"/>
  <c r="J54" i="1"/>
  <c r="P108" i="6"/>
  <c r="E24" i="2"/>
  <c r="E74" i="2"/>
  <c r="E10" i="4"/>
  <c r="E60" i="4"/>
  <c r="D60" i="4"/>
  <c r="E64" i="4"/>
  <c r="D64" i="4"/>
  <c r="E70" i="4"/>
  <c r="D70" i="4"/>
  <c r="D80" i="4"/>
  <c r="E80" i="4"/>
  <c r="D84" i="4"/>
  <c r="E84" i="4"/>
  <c r="E78" i="9"/>
  <c r="D78" i="9"/>
  <c r="E82" i="9"/>
  <c r="D82" i="9"/>
  <c r="E11" i="10"/>
  <c r="D11" i="10"/>
  <c r="D27" i="10"/>
  <c r="E27" i="10"/>
  <c r="E31" i="10"/>
  <c r="D31" i="10"/>
  <c r="E36" i="10"/>
  <c r="D36" i="10"/>
  <c r="E40" i="10"/>
  <c r="D40" i="10"/>
  <c r="E53" i="10"/>
  <c r="D53" i="10"/>
  <c r="E60" i="10"/>
  <c r="D60" i="10"/>
  <c r="E64" i="10"/>
  <c r="D64" i="10"/>
  <c r="E76" i="10"/>
  <c r="D76" i="10"/>
  <c r="L24" i="10"/>
  <c r="J24" i="10"/>
  <c r="E13" i="4"/>
  <c r="D11" i="8"/>
  <c r="D17" i="8"/>
  <c r="E76" i="9"/>
  <c r="E80" i="9"/>
  <c r="K24" i="10"/>
  <c r="I24" i="10"/>
  <c r="M24" i="10"/>
  <c r="F44" i="5"/>
  <c r="E43" i="5"/>
  <c r="D43" i="5"/>
  <c r="I23" i="8"/>
  <c r="K57" i="7"/>
  <c r="E55" i="7"/>
  <c r="I74" i="7"/>
  <c r="M74" i="7"/>
  <c r="M57" i="7"/>
  <c r="D52" i="7"/>
  <c r="D9" i="7"/>
  <c r="D67" i="7"/>
  <c r="D70" i="7"/>
  <c r="E66" i="7"/>
  <c r="E68" i="7"/>
  <c r="H91" i="8"/>
  <c r="D58" i="7"/>
  <c r="D60" i="7"/>
  <c r="D62" i="7"/>
  <c r="D64" i="7"/>
  <c r="E59" i="7"/>
  <c r="E61" i="7"/>
  <c r="E63" i="7"/>
  <c r="J74" i="7"/>
  <c r="D20" i="7"/>
  <c r="E21" i="7"/>
  <c r="D11" i="7"/>
  <c r="D13" i="7"/>
  <c r="D10" i="7"/>
  <c r="D12" i="7"/>
  <c r="D69" i="2"/>
  <c r="F81" i="2"/>
  <c r="D13" i="2"/>
  <c r="D14" i="2"/>
  <c r="D16" i="2"/>
  <c r="E15" i="2"/>
  <c r="O86" i="9"/>
  <c r="Q86" i="9"/>
  <c r="S86" i="9"/>
  <c r="I55" i="9"/>
  <c r="K55" i="9"/>
  <c r="M55" i="9"/>
  <c r="J84" i="9"/>
  <c r="L84" i="9"/>
  <c r="P86" i="9"/>
  <c r="R86" i="9"/>
  <c r="I84" i="9"/>
  <c r="K84" i="9"/>
  <c r="M84" i="9"/>
  <c r="E22" i="9"/>
  <c r="D22" i="9"/>
  <c r="H86" i="9"/>
  <c r="O78" i="7"/>
  <c r="Q78" i="7"/>
  <c r="S78" i="7"/>
  <c r="L74" i="7"/>
  <c r="P78" i="7"/>
  <c r="R78" i="7"/>
  <c r="F76" i="7"/>
  <c r="O108" i="6"/>
  <c r="Q108" i="6"/>
  <c r="S108" i="6"/>
  <c r="H90" i="4"/>
  <c r="F90" i="4"/>
  <c r="H81" i="3"/>
  <c r="O91" i="3"/>
  <c r="Q102" i="3"/>
  <c r="S102" i="3"/>
  <c r="P102" i="3"/>
  <c r="R102" i="3"/>
  <c r="F81" i="3"/>
  <c r="D67" i="1"/>
  <c r="D69" i="1"/>
  <c r="D71" i="1"/>
  <c r="D66" i="1"/>
  <c r="D68" i="1"/>
  <c r="D70" i="1"/>
  <c r="D63" i="1"/>
  <c r="E62" i="1"/>
  <c r="E64" i="1"/>
  <c r="D57" i="1"/>
  <c r="D59" i="1"/>
  <c r="E56" i="1"/>
  <c r="E58" i="1"/>
  <c r="E60" i="1"/>
  <c r="D46" i="1"/>
  <c r="D48" i="1"/>
  <c r="D50" i="1"/>
  <c r="E45" i="1"/>
  <c r="E49" i="1"/>
  <c r="E51" i="1"/>
  <c r="D40" i="1"/>
  <c r="D42" i="1"/>
  <c r="E39" i="1"/>
  <c r="E41" i="1"/>
  <c r="E43" i="1"/>
  <c r="D36" i="1"/>
  <c r="E35" i="1"/>
  <c r="E37" i="1"/>
  <c r="D22" i="1"/>
  <c r="D24" i="1"/>
  <c r="D26" i="1"/>
  <c r="D21" i="1"/>
  <c r="D23" i="1"/>
  <c r="D25" i="1"/>
  <c r="I54" i="1"/>
  <c r="E17" i="1"/>
  <c r="E16" i="1"/>
  <c r="E14" i="1"/>
  <c r="F74" i="1"/>
  <c r="P83" i="4"/>
  <c r="R83" i="4"/>
  <c r="I55" i="4"/>
  <c r="K55" i="4"/>
  <c r="S83" i="4"/>
  <c r="J55" i="4"/>
  <c r="L55" i="4"/>
  <c r="O83" i="4"/>
  <c r="Q83" i="4"/>
  <c r="P86" i="10"/>
  <c r="R91" i="10"/>
  <c r="O86" i="10"/>
  <c r="Q86" i="10"/>
  <c r="S91" i="10"/>
  <c r="L54" i="10"/>
  <c r="F82" i="10"/>
  <c r="H80" i="2"/>
  <c r="H82" i="10"/>
  <c r="E67" i="9" l="1"/>
  <c r="J82" i="10"/>
  <c r="M82" i="10"/>
  <c r="J76" i="7"/>
  <c r="I76" i="7"/>
  <c r="J86" i="9"/>
  <c r="I82" i="10"/>
  <c r="L82" i="10"/>
  <c r="J81" i="3"/>
  <c r="K82" i="10"/>
  <c r="L86" i="9"/>
  <c r="L81" i="3"/>
  <c r="K81" i="3"/>
  <c r="L76" i="7"/>
  <c r="K76" i="7"/>
  <c r="M101" i="6"/>
  <c r="K101" i="6"/>
  <c r="L101" i="6"/>
  <c r="I101" i="6"/>
  <c r="J101" i="6"/>
  <c r="M90" i="4"/>
  <c r="L90" i="4"/>
  <c r="I90" i="4"/>
  <c r="J90" i="4"/>
  <c r="K90" i="4"/>
  <c r="M81" i="3"/>
  <c r="I81" i="3"/>
  <c r="M74" i="1"/>
  <c r="I74" i="1"/>
  <c r="K74" i="1"/>
  <c r="L74" i="1"/>
  <c r="J74" i="1"/>
  <c r="M76" i="7"/>
  <c r="D35" i="6"/>
  <c r="K86" i="9"/>
  <c r="D33" i="3"/>
  <c r="E33" i="3"/>
  <c r="F86" i="9"/>
  <c r="D44" i="5"/>
  <c r="F45" i="5"/>
  <c r="E44" i="5"/>
  <c r="M86" i="9"/>
  <c r="I86" i="9"/>
  <c r="H18" i="1"/>
  <c r="H74" i="1" s="1"/>
  <c r="E36" i="6"/>
  <c r="D36" i="6"/>
  <c r="F101" i="6"/>
  <c r="S89" i="8"/>
  <c r="S91" i="8" s="1"/>
  <c r="M87" i="8"/>
  <c r="M91" i="8" s="1"/>
  <c r="P89" i="8"/>
  <c r="P91" i="8" s="1"/>
  <c r="E45" i="5" l="1"/>
  <c r="D45" i="5"/>
  <c r="K91" i="8"/>
  <c r="Q89" i="8"/>
  <c r="Q91" i="8" s="1"/>
  <c r="J91" i="8" l="1"/>
  <c r="L91" i="8"/>
  <c r="R89" i="8"/>
  <c r="R91" i="8" s="1"/>
  <c r="O89" i="8"/>
  <c r="O91" i="8" s="1"/>
  <c r="R70" i="2" l="1"/>
  <c r="R72" i="2" s="1"/>
  <c r="P70" i="2"/>
  <c r="P72" i="2" s="1"/>
  <c r="O70" i="2"/>
  <c r="O72" i="2" s="1"/>
  <c r="S70" i="2"/>
  <c r="S72" i="2" s="1"/>
  <c r="L79" i="2"/>
  <c r="J79" i="2"/>
  <c r="J81" i="2" s="1"/>
  <c r="Q70" i="2"/>
  <c r="Q72" i="2" s="1"/>
  <c r="I79" i="2"/>
  <c r="I81" i="2" s="1"/>
  <c r="M79" i="2"/>
  <c r="M81" i="2" s="1"/>
  <c r="K79" i="2"/>
  <c r="K81" i="2" s="1"/>
</calcChain>
</file>

<file path=xl/sharedStrings.xml><?xml version="1.0" encoding="utf-8"?>
<sst xmlns="http://schemas.openxmlformats.org/spreadsheetml/2006/main" count="1132" uniqueCount="388">
  <si>
    <t>Прием пищи</t>
  </si>
  <si>
    <t>Наименование блюда</t>
  </si>
  <si>
    <t>Выход</t>
  </si>
  <si>
    <t>Пищевые вещества</t>
  </si>
  <si>
    <t>Витамин С</t>
  </si>
  <si>
    <t xml:space="preserve">Энергетическая </t>
  </si>
  <si>
    <t>ценность</t>
  </si>
  <si>
    <t xml:space="preserve">Номер </t>
  </si>
  <si>
    <t>рецептуры</t>
  </si>
  <si>
    <t>Б</t>
  </si>
  <si>
    <t>Ж</t>
  </si>
  <si>
    <t>У</t>
  </si>
  <si>
    <t>Завтрак</t>
  </si>
  <si>
    <t>Яйцо</t>
  </si>
  <si>
    <t>Икра кабачковая</t>
  </si>
  <si>
    <t>Печенье с маслом</t>
  </si>
  <si>
    <t>2 завтрак</t>
  </si>
  <si>
    <t>Кисель.</t>
  </si>
  <si>
    <t>Обед</t>
  </si>
  <si>
    <t>Уплотненный полдник</t>
  </si>
  <si>
    <t>Ужин</t>
  </si>
  <si>
    <t>Чай с лимоном.</t>
  </si>
  <si>
    <t>Бутерброд с маслом</t>
  </si>
  <si>
    <t>Фрукты</t>
  </si>
  <si>
    <t>Картофельное пюре.</t>
  </si>
  <si>
    <t>Кефир</t>
  </si>
  <si>
    <t>Оладьи из творога.</t>
  </si>
  <si>
    <t>Винегрет.</t>
  </si>
  <si>
    <t>Какао с молоком</t>
  </si>
  <si>
    <t>Вафли</t>
  </si>
  <si>
    <t>Утверждаю:</t>
  </si>
  <si>
    <t>Заведующий МДОУ д/с №32</t>
  </si>
  <si>
    <t>Т.П.Беседина</t>
  </si>
  <si>
    <t>Котлеты рыбные.</t>
  </si>
  <si>
    <t>молоко</t>
  </si>
  <si>
    <t>масло сл</t>
  </si>
  <si>
    <t>сахар</t>
  </si>
  <si>
    <t>вода</t>
  </si>
  <si>
    <t>чай</t>
  </si>
  <si>
    <t>батон</t>
  </si>
  <si>
    <t>куры</t>
  </si>
  <si>
    <t>картофель</t>
  </si>
  <si>
    <t>морковь</t>
  </si>
  <si>
    <t>яйцо</t>
  </si>
  <si>
    <t>свекла</t>
  </si>
  <si>
    <t>масло раст</t>
  </si>
  <si>
    <t>творог</t>
  </si>
  <si>
    <t>рис</t>
  </si>
  <si>
    <t>сметана</t>
  </si>
  <si>
    <t>мука</t>
  </si>
  <si>
    <t>печенье</t>
  </si>
  <si>
    <t>Масло сл</t>
  </si>
  <si>
    <t>яйца</t>
  </si>
  <si>
    <t>говядина</t>
  </si>
  <si>
    <t>лук репч</t>
  </si>
  <si>
    <t>вермишель</t>
  </si>
  <si>
    <t>лук репчатый</t>
  </si>
  <si>
    <t>томат</t>
  </si>
  <si>
    <t>крупа</t>
  </si>
  <si>
    <t>огурцы сол</t>
  </si>
  <si>
    <t>пшено</t>
  </si>
  <si>
    <t>хлеб пшеничный</t>
  </si>
  <si>
    <t>хлеб пшеничн</t>
  </si>
  <si>
    <t>рыба</t>
  </si>
  <si>
    <t>крупа "Геркулес"</t>
  </si>
  <si>
    <t>капуста кв</t>
  </si>
  <si>
    <t>горошек зел</t>
  </si>
  <si>
    <t>дрожжи</t>
  </si>
  <si>
    <t>лимон</t>
  </si>
  <si>
    <t>Биточки рубленные из птицы</t>
  </si>
  <si>
    <t>Хлеб ржано-пшеничный</t>
  </si>
  <si>
    <t>Вода</t>
  </si>
  <si>
    <t>Морковь</t>
  </si>
  <si>
    <t>Сахар</t>
  </si>
  <si>
    <t>Молоко</t>
  </si>
  <si>
    <t>Масло сливочное</t>
  </si>
  <si>
    <t>Итого:</t>
  </si>
  <si>
    <t>Всего за  день</t>
  </si>
  <si>
    <t>Молочная рисовая  каша.</t>
  </si>
  <si>
    <t>Рис</t>
  </si>
  <si>
    <t>Какао порошок</t>
  </si>
  <si>
    <t>Гречка</t>
  </si>
  <si>
    <t>масло сливочное</t>
  </si>
  <si>
    <t xml:space="preserve">макароные изделия </t>
  </si>
  <si>
    <t>80/50</t>
  </si>
  <si>
    <t>Молоко или вода</t>
  </si>
  <si>
    <t>Мука пшеничная</t>
  </si>
  <si>
    <t>Томат-паста</t>
  </si>
  <si>
    <t>Лук репчатый</t>
  </si>
  <si>
    <t xml:space="preserve">Смесь сухофруктов </t>
  </si>
  <si>
    <t>Кислота лимонная</t>
  </si>
  <si>
    <t>Салат  из  белокачанной капусты</t>
  </si>
  <si>
    <t>масло растительное</t>
  </si>
  <si>
    <t>вода или бульон</t>
  </si>
  <si>
    <t>молоко или вода</t>
  </si>
  <si>
    <t>-</t>
  </si>
  <si>
    <t>Чай с сахаром.</t>
  </si>
  <si>
    <t>84/91</t>
  </si>
  <si>
    <t>Сок яблочный</t>
  </si>
  <si>
    <t>Каша гречневая на молоке</t>
  </si>
  <si>
    <t>Макаронные изделия отварные</t>
  </si>
  <si>
    <t>Компот из сушеных фруктов.</t>
  </si>
  <si>
    <t>Минтай с/м</t>
  </si>
  <si>
    <t>Томатная паста</t>
  </si>
  <si>
    <t>Масло растительное</t>
  </si>
  <si>
    <t>Хлеб пшеничный</t>
  </si>
  <si>
    <t>Суп молочный манный</t>
  </si>
  <si>
    <t>Крупа манная</t>
  </si>
  <si>
    <t>Чай</t>
  </si>
  <si>
    <t>Капуста белокочанная</t>
  </si>
  <si>
    <t xml:space="preserve">   или морковь</t>
  </si>
  <si>
    <t>Вода кипяченая</t>
  </si>
  <si>
    <t>Яйца</t>
  </si>
  <si>
    <t xml:space="preserve">Соль </t>
  </si>
  <si>
    <t>Дрожжи (сухие)</t>
  </si>
  <si>
    <t>Вода для замеса теста</t>
  </si>
  <si>
    <t>Масса теста</t>
  </si>
  <si>
    <t>Мука на подпыл</t>
  </si>
  <si>
    <t xml:space="preserve">Повидло </t>
  </si>
  <si>
    <t>Масло растительное для смазки листов</t>
  </si>
  <si>
    <t>1 шт</t>
  </si>
  <si>
    <t xml:space="preserve">Яйца для смазки </t>
  </si>
  <si>
    <t>Пирожок печеный с повидлом</t>
  </si>
  <si>
    <t>Крупа пшеничная</t>
  </si>
  <si>
    <t>Кофейный напиток</t>
  </si>
  <si>
    <t xml:space="preserve">Молоко </t>
  </si>
  <si>
    <t>Сыр российский</t>
  </si>
  <si>
    <t>Бутерброд с сыром</t>
  </si>
  <si>
    <t>Картофель</t>
  </si>
  <si>
    <t>Яйцо1/4 шт.</t>
  </si>
  <si>
    <t>Салат  из соленых огурцов с луком</t>
  </si>
  <si>
    <t>Огурцы соленые</t>
  </si>
  <si>
    <t xml:space="preserve"> минтай *</t>
  </si>
  <si>
    <t>Суп молочный с крупой ( геркулесовый)</t>
  </si>
  <si>
    <t>Гренки</t>
  </si>
  <si>
    <t>Помидор соленый</t>
  </si>
  <si>
    <t>Запеканка из творога.</t>
  </si>
  <si>
    <t xml:space="preserve">Творог </t>
  </si>
  <si>
    <t xml:space="preserve">   или мука пшеничная</t>
  </si>
  <si>
    <t xml:space="preserve">Сахар </t>
  </si>
  <si>
    <t xml:space="preserve">Яйца </t>
  </si>
  <si>
    <t xml:space="preserve">Сухари </t>
  </si>
  <si>
    <t xml:space="preserve">Сметана </t>
  </si>
  <si>
    <t xml:space="preserve">Кисель концентрированный </t>
  </si>
  <si>
    <t>Омлет на натуральном молоке</t>
  </si>
  <si>
    <t>Бульон или вода</t>
  </si>
  <si>
    <t>Фарш творожный</t>
  </si>
  <si>
    <t>Творог</t>
  </si>
  <si>
    <t>Яйца для смазки</t>
  </si>
  <si>
    <t>Вермишель</t>
  </si>
  <si>
    <t>Сухари</t>
  </si>
  <si>
    <t>Масло сливочное или</t>
  </si>
  <si>
    <t xml:space="preserve">Молоко с м.д.ж. 2,5-3,2 % </t>
  </si>
  <si>
    <t xml:space="preserve">Вода </t>
  </si>
  <si>
    <t>Пшено</t>
  </si>
  <si>
    <t>Масло коровье сладкосливочное</t>
  </si>
  <si>
    <t>Рис отварной</t>
  </si>
  <si>
    <t>Крупа рисовая</t>
  </si>
  <si>
    <t>Минтай неразделанный</t>
  </si>
  <si>
    <t>Молоко с м.д.ж. 2,5-3,2 %</t>
  </si>
  <si>
    <t>Булочка « Домашняя »</t>
  </si>
  <si>
    <t>Соль</t>
  </si>
  <si>
    <t>Сахар для посыпки</t>
  </si>
  <si>
    <t>Яйца для смазки булочки</t>
  </si>
  <si>
    <t xml:space="preserve"> горошек консерв.</t>
  </si>
  <si>
    <t>бульон или вода</t>
  </si>
  <si>
    <t xml:space="preserve">Котлеты рубленые из птицы </t>
  </si>
  <si>
    <t>Сухари или мука</t>
  </si>
  <si>
    <t>Суп картофельный  с крупой (гречневый)на м/б</t>
  </si>
  <si>
    <t xml:space="preserve">Бульон </t>
  </si>
  <si>
    <t>Брутто</t>
  </si>
  <si>
    <t>Нетто</t>
  </si>
  <si>
    <t xml:space="preserve"> Суп молочный с крупой ( пшеничной )</t>
  </si>
  <si>
    <t xml:space="preserve">  Вареники из творога ( отварные )</t>
  </si>
  <si>
    <t xml:space="preserve">Суп молочный с крупой </t>
  </si>
  <si>
    <t>(пшенный)</t>
  </si>
  <si>
    <t xml:space="preserve"> Суп молочный с крупой</t>
  </si>
  <si>
    <t>Суп картофельный с</t>
  </si>
  <si>
    <t xml:space="preserve">Суп картофельный с </t>
  </si>
  <si>
    <t>( геркулесовый)</t>
  </si>
  <si>
    <t>с молоком</t>
  </si>
  <si>
    <t xml:space="preserve">Суп вермишелевый </t>
  </si>
  <si>
    <t>на курином бульоне</t>
  </si>
  <si>
    <t xml:space="preserve">Рагу овощное </t>
  </si>
  <si>
    <t>х</t>
  </si>
  <si>
    <t xml:space="preserve">     Возраст детей      </t>
  </si>
  <si>
    <t xml:space="preserve">  Завтрак   </t>
  </si>
  <si>
    <t xml:space="preserve">   Обед    </t>
  </si>
  <si>
    <t xml:space="preserve">  Полдник  </t>
  </si>
  <si>
    <t xml:space="preserve">   Ужин    </t>
  </si>
  <si>
    <t xml:space="preserve">  от 1 года до 3-х лет  </t>
  </si>
  <si>
    <t xml:space="preserve"> 350 - 450  </t>
  </si>
  <si>
    <t xml:space="preserve"> 450 - 550 </t>
  </si>
  <si>
    <t xml:space="preserve"> 200 - 250 </t>
  </si>
  <si>
    <t xml:space="preserve"> 400 - 500 </t>
  </si>
  <si>
    <t xml:space="preserve">   от 3-х до 7-ми лет   </t>
  </si>
  <si>
    <t xml:space="preserve"> 400 - 550  </t>
  </si>
  <si>
    <t xml:space="preserve"> 600 - 800 </t>
  </si>
  <si>
    <t xml:space="preserve"> 250 - 350 </t>
  </si>
  <si>
    <t xml:space="preserve"> 450 - 600 </t>
  </si>
  <si>
    <t xml:space="preserve">Белок, г                               </t>
  </si>
  <si>
    <t xml:space="preserve">Жир, г                                 </t>
  </si>
  <si>
    <t xml:space="preserve">Углеводы, г                            </t>
  </si>
  <si>
    <t xml:space="preserve">Энергетическая ценность, ккал          </t>
  </si>
  <si>
    <t>Зефир</t>
  </si>
  <si>
    <t>Молоко кипеченое</t>
  </si>
  <si>
    <t>Пряник</t>
  </si>
  <si>
    <t>Печень говяжья</t>
  </si>
  <si>
    <t>На весь день</t>
  </si>
  <si>
    <t>Птица тушеная</t>
  </si>
  <si>
    <t>Соус красный основной</t>
  </si>
  <si>
    <t xml:space="preserve">Морковь </t>
  </si>
  <si>
    <t>Сахар-песок</t>
  </si>
  <si>
    <t>100/100</t>
  </si>
  <si>
    <t>Ватрушки с творогом/повидлом</t>
  </si>
  <si>
    <t>Повидло</t>
  </si>
  <si>
    <t>старшая</t>
  </si>
  <si>
    <t>младшая</t>
  </si>
  <si>
    <t>Бульон или вода:</t>
  </si>
  <si>
    <t>3 - 7 лет. Суп картофельный с</t>
  </si>
  <si>
    <t xml:space="preserve"> бобовыми (с зеленым горошком) на к/б </t>
  </si>
  <si>
    <t>3-7 лет</t>
  </si>
  <si>
    <t>1-3 года</t>
  </si>
  <si>
    <t>Суп картофельный с крупой (перловый)на м/б.</t>
  </si>
  <si>
    <t>(перловой)на м/б.</t>
  </si>
  <si>
    <t>Выход 3-7 лет</t>
  </si>
  <si>
    <t>выход 1-3 года</t>
  </si>
  <si>
    <t xml:space="preserve">со сметаной </t>
  </si>
  <si>
    <t>Борщ с картофелем  на м/б со сметаной</t>
  </si>
  <si>
    <t>томатное пюре</t>
  </si>
  <si>
    <t>огурцов с луком</t>
  </si>
  <si>
    <t>огурцы соленые</t>
  </si>
  <si>
    <t>Хлеб ржано-пшен</t>
  </si>
  <si>
    <t>Суфле из отварного мяса с рисом</t>
  </si>
  <si>
    <t>крупа рисовая</t>
  </si>
  <si>
    <t>Свекла</t>
  </si>
  <si>
    <t>Горошек консервированный</t>
  </si>
  <si>
    <t>Соус молочный сладкий.</t>
  </si>
  <si>
    <t>Булочка российская</t>
  </si>
  <si>
    <t>Фрикадельки рыбные отварные</t>
  </si>
  <si>
    <t>петрушка</t>
  </si>
  <si>
    <t xml:space="preserve"> фруктов.</t>
  </si>
  <si>
    <t>гуляш из отварного мяса</t>
  </si>
  <si>
    <t>мяса</t>
  </si>
  <si>
    <t xml:space="preserve"> бобовыми на м/б  </t>
  </si>
  <si>
    <t>(3-7 лет)</t>
  </si>
  <si>
    <t>гоядина</t>
  </si>
  <si>
    <t>лук</t>
  </si>
  <si>
    <t>мука пшеничная</t>
  </si>
  <si>
    <t>овощной от или вода:</t>
  </si>
  <si>
    <t>Суп молочный  с макаронными изделиями</t>
  </si>
  <si>
    <t>Лапшевник с творогом</t>
  </si>
  <si>
    <t>Макаронные изделия (лапша)</t>
  </si>
  <si>
    <t xml:space="preserve">Яйцо </t>
  </si>
  <si>
    <t>75, 75(А)</t>
  </si>
  <si>
    <t>птица</t>
  </si>
  <si>
    <t>Чай с молоком.</t>
  </si>
  <si>
    <t>капуста белокочанная</t>
  </si>
  <si>
    <t>салат из белокочанной капусты</t>
  </si>
  <si>
    <t>кислота лимонная</t>
  </si>
  <si>
    <t>Утверждаю:__________________</t>
  </si>
  <si>
    <r>
      <t xml:space="preserve">1 день </t>
    </r>
    <r>
      <rPr>
        <sz val="20"/>
        <rFont val="Times New Roman"/>
        <family val="1"/>
        <charset val="204"/>
      </rPr>
      <t>перспективного 10-дневное меню на зимний период (с 15 октября по 15 апреля)</t>
    </r>
  </si>
  <si>
    <t xml:space="preserve"> </t>
  </si>
  <si>
    <r>
      <rPr>
        <b/>
        <sz val="22"/>
        <rFont val="Times New Roman"/>
        <family val="1"/>
        <charset val="204"/>
      </rPr>
      <t>2 день</t>
    </r>
    <r>
      <rPr>
        <sz val="22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</si>
  <si>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18"/>
        <color theme="1"/>
        <rFont val="Times New Roman"/>
        <family val="1"/>
        <charset val="204"/>
      </rPr>
      <t>3 день</t>
    </r>
    <r>
      <rPr>
        <sz val="18"/>
        <color theme="1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</si>
  <si>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0"/>
        <rFont val="Times New Roman"/>
        <family val="1"/>
        <charset val="204"/>
      </rPr>
      <t>4 день</t>
    </r>
    <r>
      <rPr>
        <sz val="20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</si>
  <si>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2"/>
        <rFont val="Times New Roman"/>
        <family val="1"/>
        <charset val="204"/>
      </rPr>
      <t>5 день</t>
    </r>
    <r>
      <rPr>
        <sz val="22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</si>
  <si>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6"/>
        <rFont val="Times New Roman"/>
        <family val="1"/>
        <charset val="204"/>
      </rPr>
      <t>6 день</t>
    </r>
    <r>
      <rPr>
        <sz val="26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</si>
  <si>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0"/>
        <rFont val="Times New Roman"/>
        <family val="1"/>
        <charset val="204"/>
      </rPr>
      <t>7 день</t>
    </r>
    <r>
      <rPr>
        <sz val="20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</si>
  <si>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4"/>
        <rFont val="Times New Roman"/>
        <family val="1"/>
        <charset val="204"/>
      </rPr>
      <t>8 день</t>
    </r>
    <r>
      <rPr>
        <sz val="24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</si>
  <si>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18"/>
        <rFont val="Times New Roman"/>
        <family val="1"/>
        <charset val="204"/>
      </rPr>
      <t>9 день</t>
    </r>
    <r>
      <rPr>
        <sz val="18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</si>
  <si>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r>
      <rPr>
        <b/>
        <sz val="24"/>
        <rFont val="Times New Roman"/>
        <family val="1"/>
        <charset val="204"/>
      </rPr>
      <t>10 день</t>
    </r>
    <r>
      <rPr>
        <sz val="24"/>
        <rFont val="Times New Roman"/>
        <family val="1"/>
        <charset val="204"/>
      </rPr>
      <t xml:space="preserve"> перспективного 10-дневное меню на зимний период (с 15 октября по 15 апреля)</t>
    </r>
  </si>
  <si>
    <t>Йогурт</t>
  </si>
  <si>
    <t>Компот из яблок</t>
  </si>
  <si>
    <t>яблоки</t>
  </si>
  <si>
    <t>Компот из апельсинов</t>
  </si>
  <si>
    <t>Апельсин</t>
  </si>
  <si>
    <t>Цедра</t>
  </si>
  <si>
    <t>67.14</t>
  </si>
  <si>
    <t>Картофельное пюре с морковью</t>
  </si>
  <si>
    <t>с морковью</t>
  </si>
  <si>
    <t xml:space="preserve">1-3 года суп - пюре из зеленого </t>
  </si>
  <si>
    <t>горошка</t>
  </si>
  <si>
    <t>салат из свеклы с огурцами солеными</t>
  </si>
  <si>
    <t>Кофейный напиток со сгущенным молоком</t>
  </si>
  <si>
    <t>75(А)</t>
  </si>
  <si>
    <t>сгущенное молоко</t>
  </si>
  <si>
    <t>Сушеные яблоки</t>
  </si>
  <si>
    <t>Крахмал картофельный</t>
  </si>
  <si>
    <t>фрукты</t>
  </si>
  <si>
    <t xml:space="preserve">молоко </t>
  </si>
  <si>
    <t>1/2 шт</t>
  </si>
  <si>
    <t>изюм</t>
  </si>
  <si>
    <t xml:space="preserve">Рыба тушеная с </t>
  </si>
  <si>
    <t>овощами.</t>
  </si>
  <si>
    <t>лук зеленый</t>
  </si>
  <si>
    <t xml:space="preserve"> ( ячневой )</t>
  </si>
  <si>
    <t>Крупа ячневая</t>
  </si>
  <si>
    <t>крупа перловая</t>
  </si>
  <si>
    <t xml:space="preserve">лук </t>
  </si>
  <si>
    <t xml:space="preserve">огурцы соленые </t>
  </si>
  <si>
    <t xml:space="preserve">масло растительное </t>
  </si>
  <si>
    <t xml:space="preserve">масло сливочное </t>
  </si>
  <si>
    <t>рассольник ленинградский на м/б (3-7 лет)</t>
  </si>
  <si>
    <t>суп - пюре из моркови (1-3 года)</t>
  </si>
  <si>
    <t>гречневая каша рассыпчатая</t>
  </si>
  <si>
    <t>рассыпчатая</t>
  </si>
  <si>
    <t>гречневая крупа</t>
  </si>
  <si>
    <t>зеленый горошек конс</t>
  </si>
  <si>
    <t xml:space="preserve">яблоки </t>
  </si>
  <si>
    <t>йогурт</t>
  </si>
  <si>
    <t>Икра морковная</t>
  </si>
  <si>
    <t>тоиатное пюре</t>
  </si>
  <si>
    <t xml:space="preserve">сахар </t>
  </si>
  <si>
    <t>Компот из сушеных яблок</t>
  </si>
  <si>
    <t>(1-3 года)</t>
  </si>
  <si>
    <t>томатная паста</t>
  </si>
  <si>
    <t xml:space="preserve">Кофейный напиток </t>
  </si>
  <si>
    <t>кофейный напиток</t>
  </si>
  <si>
    <t>рис отварной с овощами</t>
  </si>
  <si>
    <t>овощами</t>
  </si>
  <si>
    <t>Картофельное пюре</t>
  </si>
  <si>
    <t>чай с молоком</t>
  </si>
  <si>
    <t>Суп картофельный протертый с гренками</t>
  </si>
  <si>
    <t>клёцками на к/б</t>
  </si>
  <si>
    <t>клецки готовые</t>
  </si>
  <si>
    <t>вода или молоко</t>
  </si>
  <si>
    <t>Пудинг манный с яблочным соусом</t>
  </si>
  <si>
    <t>манная крупа</t>
  </si>
  <si>
    <t>плов  из птицы</t>
  </si>
  <si>
    <t>куриные окорочка</t>
  </si>
  <si>
    <t xml:space="preserve">или филе </t>
  </si>
  <si>
    <t>крахмал</t>
  </si>
  <si>
    <t>Кисель из сушеных</t>
  </si>
  <si>
    <t>соус сметанный</t>
  </si>
  <si>
    <t>салат из консервированного</t>
  </si>
  <si>
    <t>зеленого горошка</t>
  </si>
  <si>
    <t>горошек зеленый</t>
  </si>
  <si>
    <t>фасоль или горох</t>
  </si>
  <si>
    <t>Борщ на м/б со сметаной.</t>
  </si>
  <si>
    <t>капуста белокачанная</t>
  </si>
  <si>
    <t>Котлета рубленная</t>
  </si>
  <si>
    <t>пюре</t>
  </si>
  <si>
    <t>салат из свеклы с зеленым горошком</t>
  </si>
  <si>
    <t>каша пшенная рассыпчатая</t>
  </si>
  <si>
    <t>Кнели рыбные</t>
  </si>
  <si>
    <t>1/13 шт</t>
  </si>
  <si>
    <t xml:space="preserve">салат из картофеля с </t>
  </si>
  <si>
    <t>солеными огурцами</t>
  </si>
  <si>
    <t>Тефтеля мясная в красном соусе.</t>
  </si>
  <si>
    <t>Говядина на кости</t>
  </si>
  <si>
    <t>31/96</t>
  </si>
  <si>
    <t>Лук репч</t>
  </si>
  <si>
    <t>Масло растит</t>
  </si>
  <si>
    <t>Соус:</t>
  </si>
  <si>
    <t>Сахар- песок</t>
  </si>
  <si>
    <t>красном соусе</t>
  </si>
  <si>
    <t>Яйца на смазку</t>
  </si>
  <si>
    <t>запеканка из печени</t>
  </si>
  <si>
    <t>с рисом</t>
  </si>
  <si>
    <t>Крупа рис</t>
  </si>
  <si>
    <t xml:space="preserve"> с крупой </t>
  </si>
  <si>
    <t>Суп картофельный</t>
  </si>
  <si>
    <t>огурец соленый</t>
  </si>
  <si>
    <t>( рисовый )</t>
  </si>
  <si>
    <t>салат из моркови и яблок *</t>
  </si>
  <si>
    <t>с луком *</t>
  </si>
  <si>
    <t>салат из моркови*</t>
  </si>
  <si>
    <t>* с 1 марта замена на соленый помидор (технологическая карта № 92); или на салат из помидоров с луком (технологическая карта № 107)</t>
  </si>
  <si>
    <t>* с 1 марта замена на соленый огурец (технологическая карта № 93); или салат из свежих огурцов (технологическая карта № 108)</t>
  </si>
  <si>
    <t>*с 1 марта замена на салат из зеленого горошка (технологическая карта № 105) или салат из помидоров и огурцов (технологическая карта 109)</t>
  </si>
  <si>
    <t>капуста свежая</t>
  </si>
  <si>
    <t>Капуста тушеная</t>
  </si>
  <si>
    <t xml:space="preserve">Гренки из пшеничного </t>
  </si>
  <si>
    <t>гренки</t>
  </si>
  <si>
    <t>хлеба</t>
  </si>
  <si>
    <t>сыр</t>
  </si>
  <si>
    <t>Гренки с сыром</t>
  </si>
  <si>
    <t>Шницели рубленые</t>
  </si>
  <si>
    <t>вафли</t>
  </si>
  <si>
    <t>свинина(котлетное мясо)</t>
  </si>
  <si>
    <t>повидло</t>
  </si>
  <si>
    <t>пряник</t>
  </si>
  <si>
    <t>зефир</t>
  </si>
  <si>
    <t>сухари</t>
  </si>
  <si>
    <t>Салат из моркови*</t>
  </si>
  <si>
    <t xml:space="preserve">Масло сливочное </t>
  </si>
  <si>
    <t>Свинина(котлетное мясо)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</si>
</sst>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 tint="-0.34998626667073579"/>
      <name val="Times New Roman"/>
      <family val="1"/>
      <charset val="204"/>
    </font>
    <font>
      <b/>
      <sz val="14"/>
      <color theme="0" tint="-0.34998626667073579"/>
      <name val="Times New Roman"/>
      <family val="1"/>
      <charset val="204"/>
    </font>
    <font>
      <b/>
      <sz val="10"/>
      <color theme="0" tint="-0.34998626667073579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i/>
      <sz val="14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2"/>
      <name val="Arial Unicode MS"/>
      <family val="2"/>
      <charset val="204"/>
    </font>
    <font>
      <sz val="12"/>
      <color rgb="FF000000"/>
      <name val="Arial Narrow"/>
      <family val="2"/>
      <charset val="204"/>
    </font>
    <font>
      <sz val="12"/>
      <color theme="0" tint="-0.34998626667073579"/>
      <name val="Arial Narrow"/>
      <family val="2"/>
      <charset val="204"/>
    </font>
    <font>
      <sz val="12"/>
      <color theme="0" tint="-0.34998626667073579"/>
      <name val="Arial Unicode MS"/>
      <family val="2"/>
      <charset val="204"/>
    </font>
    <font>
      <sz val="10"/>
      <name val="Arial Unicode MS"/>
      <family val="2"/>
      <charset val="204"/>
    </font>
    <font>
      <sz val="10"/>
      <color theme="0" tint="-0.34998626667073579"/>
      <name val="Arial Unicode MS"/>
      <family val="2"/>
      <charset val="204"/>
    </font>
    <font>
      <sz val="10"/>
      <color theme="0" tint="-0.34998626667073579"/>
      <name val="Courier New"/>
      <family val="3"/>
      <charset val="204"/>
    </font>
    <font>
      <sz val="12"/>
      <color theme="0" tint="-0.34998626667073579"/>
      <name val="Times New Roman"/>
      <family val="1"/>
      <charset val="204"/>
    </font>
    <font>
      <sz val="16"/>
      <color theme="1"/>
      <name val="Cambria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0" tint="-0.34998626667073579"/>
      <name val="Times New Roman"/>
      <family val="1"/>
      <charset val="204"/>
    </font>
    <font>
      <sz val="18"/>
      <color theme="0" tint="-0.34998626667073579"/>
      <name val="Courier New"/>
      <family val="3"/>
      <charset val="204"/>
    </font>
    <font>
      <sz val="18"/>
      <color theme="0" tint="-0.34998626667073579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 tint="-0.34998626667073579"/>
      <name val="Courier New"/>
      <family val="3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9" fillId="0" borderId="0"/>
  </cellStyleXfs>
  <cellXfs count="13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3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24" xfId="0" applyFont="1" applyBorder="1"/>
    <xf numFmtId="0" fontId="1" fillId="0" borderId="4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/>
    <xf numFmtId="0" fontId="1" fillId="0" borderId="34" xfId="0" applyFont="1" applyBorder="1"/>
    <xf numFmtId="0" fontId="1" fillId="0" borderId="28" xfId="0" applyFont="1" applyBorder="1"/>
    <xf numFmtId="0" fontId="1" fillId="0" borderId="4" xfId="0" applyFont="1" applyBorder="1" applyAlignment="1">
      <alignment horizontal="left" vertical="top" wrapText="1"/>
    </xf>
    <xf numFmtId="0" fontId="1" fillId="0" borderId="65" xfId="0" applyFont="1" applyBorder="1"/>
    <xf numFmtId="0" fontId="4" fillId="0" borderId="54" xfId="0" applyFont="1" applyBorder="1"/>
    <xf numFmtId="0" fontId="4" fillId="0" borderId="1" xfId="0" applyFont="1" applyBorder="1"/>
    <xf numFmtId="0" fontId="1" fillId="0" borderId="55" xfId="0" applyFont="1" applyBorder="1"/>
    <xf numFmtId="0" fontId="1" fillId="0" borderId="48" xfId="0" applyFont="1" applyBorder="1"/>
    <xf numFmtId="0" fontId="1" fillId="0" borderId="61" xfId="0" applyFont="1" applyBorder="1"/>
    <xf numFmtId="0" fontId="1" fillId="0" borderId="62" xfId="0" applyFont="1" applyBorder="1"/>
    <xf numFmtId="0" fontId="4" fillId="0" borderId="66" xfId="0" applyFont="1" applyBorder="1"/>
    <xf numFmtId="0" fontId="4" fillId="0" borderId="62" xfId="0" applyFont="1" applyBorder="1"/>
    <xf numFmtId="0" fontId="4" fillId="0" borderId="61" xfId="0" applyFont="1" applyBorder="1"/>
    <xf numFmtId="0" fontId="1" fillId="0" borderId="22" xfId="0" applyFont="1" applyBorder="1"/>
    <xf numFmtId="0" fontId="1" fillId="0" borderId="54" xfId="0" applyFont="1" applyBorder="1"/>
    <xf numFmtId="0" fontId="1" fillId="0" borderId="63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top"/>
    </xf>
    <xf numFmtId="0" fontId="1" fillId="0" borderId="26" xfId="0" applyFont="1" applyBorder="1"/>
    <xf numFmtId="0" fontId="1" fillId="0" borderId="50" xfId="0" applyFont="1" applyBorder="1" applyAlignment="1">
      <alignment horizontal="left" vertical="top"/>
    </xf>
    <xf numFmtId="0" fontId="1" fillId="0" borderId="45" xfId="0" applyFont="1" applyBorder="1"/>
    <xf numFmtId="0" fontId="1" fillId="0" borderId="13" xfId="0" applyFont="1" applyBorder="1" applyAlignment="1">
      <alignment horizontal="left" vertical="top"/>
    </xf>
    <xf numFmtId="0" fontId="1" fillId="0" borderId="66" xfId="0" applyFont="1" applyBorder="1"/>
    <xf numFmtId="0" fontId="1" fillId="0" borderId="75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4" xfId="0" applyFont="1" applyBorder="1"/>
    <xf numFmtId="0" fontId="1" fillId="0" borderId="40" xfId="0" applyFont="1" applyBorder="1" applyAlignment="1">
      <alignment horizontal="justify" vertical="top" wrapText="1"/>
    </xf>
    <xf numFmtId="0" fontId="4" fillId="0" borderId="0" xfId="0" applyFont="1" applyBorder="1"/>
    <xf numFmtId="0" fontId="4" fillId="0" borderId="10" xfId="0" applyFont="1" applyBorder="1" applyAlignment="1">
      <alignment horizontal="left" vertical="top"/>
    </xf>
    <xf numFmtId="0" fontId="4" fillId="0" borderId="53" xfId="0" applyFont="1" applyBorder="1"/>
    <xf numFmtId="0" fontId="1" fillId="0" borderId="60" xfId="0" applyFont="1" applyBorder="1"/>
    <xf numFmtId="0" fontId="1" fillId="0" borderId="58" xfId="0" applyFont="1" applyBorder="1"/>
    <xf numFmtId="0" fontId="1" fillId="0" borderId="53" xfId="0" applyFont="1" applyBorder="1"/>
    <xf numFmtId="0" fontId="4" fillId="0" borderId="67" xfId="0" applyFont="1" applyBorder="1" applyAlignment="1">
      <alignment horizontal="left" vertical="top"/>
    </xf>
    <xf numFmtId="0" fontId="1" fillId="0" borderId="59" xfId="0" applyFont="1" applyBorder="1"/>
    <xf numFmtId="0" fontId="1" fillId="0" borderId="18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17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3" borderId="0" xfId="0" applyFont="1" applyFill="1" applyBorder="1"/>
    <xf numFmtId="0" fontId="7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54" xfId="0" applyFont="1" applyBorder="1"/>
    <xf numFmtId="0" fontId="7" fillId="0" borderId="66" xfId="0" applyFont="1" applyBorder="1"/>
    <xf numFmtId="0" fontId="7" fillId="0" borderId="70" xfId="0" applyFont="1" applyBorder="1"/>
    <xf numFmtId="0" fontId="7" fillId="0" borderId="6" xfId="0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12" xfId="0" applyFont="1" applyBorder="1"/>
    <xf numFmtId="0" fontId="9" fillId="0" borderId="50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24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9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24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3" xfId="0" applyFont="1" applyBorder="1"/>
    <xf numFmtId="0" fontId="9" fillId="0" borderId="17" xfId="0" applyFont="1" applyBorder="1"/>
    <xf numFmtId="0" fontId="9" fillId="0" borderId="81" xfId="0" applyFont="1" applyBorder="1" applyAlignment="1">
      <alignment horizontal="center" vertical="top" wrapText="1"/>
    </xf>
    <xf numFmtId="0" fontId="9" fillId="0" borderId="82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35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48" xfId="0" applyFont="1" applyBorder="1"/>
    <xf numFmtId="0" fontId="9" fillId="0" borderId="98" xfId="0" applyFont="1" applyBorder="1"/>
    <xf numFmtId="0" fontId="9" fillId="0" borderId="73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30" xfId="0" applyFont="1" applyBorder="1"/>
    <xf numFmtId="0" fontId="9" fillId="0" borderId="44" xfId="0" applyFont="1" applyBorder="1"/>
    <xf numFmtId="0" fontId="9" fillId="0" borderId="45" xfId="0" applyFont="1" applyBorder="1"/>
    <xf numFmtId="0" fontId="9" fillId="0" borderId="22" xfId="0" applyFont="1" applyBorder="1"/>
    <xf numFmtId="0" fontId="9" fillId="0" borderId="8" xfId="0" applyFont="1" applyBorder="1"/>
    <xf numFmtId="0" fontId="9" fillId="0" borderId="95" xfId="0" applyFont="1" applyBorder="1"/>
    <xf numFmtId="0" fontId="9" fillId="0" borderId="51" xfId="0" applyFont="1" applyBorder="1"/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54" xfId="0" applyFont="1" applyBorder="1"/>
    <xf numFmtId="0" fontId="9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5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81" xfId="0" applyFont="1" applyBorder="1" applyAlignment="1">
      <alignment horizontal="center" wrapText="1"/>
    </xf>
    <xf numFmtId="0" fontId="10" fillId="0" borderId="82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0" xfId="0" applyFont="1" applyBorder="1" applyAlignment="1">
      <alignment horizontal="center" vertical="top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right" wrapText="1"/>
    </xf>
    <xf numFmtId="0" fontId="9" fillId="0" borderId="5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9" fillId="0" borderId="36" xfId="0" applyFont="1" applyBorder="1"/>
    <xf numFmtId="0" fontId="9" fillId="0" borderId="40" xfId="0" applyFont="1" applyBorder="1" applyAlignment="1">
      <alignment horizontal="right" vertical="center" wrapText="1"/>
    </xf>
    <xf numFmtId="0" fontId="9" fillId="0" borderId="54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60" xfId="0" applyFont="1" applyBorder="1"/>
    <xf numFmtId="0" fontId="10" fillId="0" borderId="1" xfId="0" applyFont="1" applyBorder="1"/>
    <xf numFmtId="0" fontId="9" fillId="2" borderId="1" xfId="0" applyFont="1" applyFill="1" applyBorder="1" applyAlignment="1">
      <alignment horizontal="right" vertical="center" wrapText="1"/>
    </xf>
    <xf numFmtId="0" fontId="7" fillId="3" borderId="53" xfId="0" applyFont="1" applyFill="1" applyBorder="1"/>
    <xf numFmtId="0" fontId="7" fillId="3" borderId="54" xfId="0" applyFont="1" applyFill="1" applyBorder="1"/>
    <xf numFmtId="0" fontId="7" fillId="3" borderId="66" xfId="0" applyFont="1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10" fillId="0" borderId="4" xfId="0" applyFont="1" applyBorder="1"/>
    <xf numFmtId="0" fontId="9" fillId="0" borderId="3" xfId="0" applyFont="1" applyBorder="1" applyAlignment="1">
      <alignment horizontal="center" wrapText="1"/>
    </xf>
    <xf numFmtId="0" fontId="9" fillId="0" borderId="13" xfId="0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62" xfId="0" applyFont="1" applyBorder="1" applyAlignment="1">
      <alignment horizont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62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62" xfId="0" applyFont="1" applyBorder="1" applyAlignment="1">
      <alignment horizontal="center" vertical="top" wrapText="1"/>
    </xf>
    <xf numFmtId="0" fontId="9" fillId="0" borderId="64" xfId="0" applyFont="1" applyBorder="1"/>
    <xf numFmtId="0" fontId="9" fillId="0" borderId="79" xfId="0" applyFont="1" applyBorder="1"/>
    <xf numFmtId="0" fontId="9" fillId="0" borderId="4" xfId="0" applyFont="1" applyBorder="1"/>
    <xf numFmtId="0" fontId="9" fillId="0" borderId="35" xfId="0" applyFont="1" applyBorder="1" applyAlignment="1">
      <alignment horizontal="center" wrapText="1"/>
    </xf>
    <xf numFmtId="0" fontId="9" fillId="0" borderId="6" xfId="0" applyFont="1" applyBorder="1"/>
    <xf numFmtId="0" fontId="9" fillId="0" borderId="62" xfId="0" applyFont="1" applyBorder="1"/>
    <xf numFmtId="0" fontId="9" fillId="0" borderId="6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7" fillId="0" borderId="69" xfId="0" applyFont="1" applyBorder="1"/>
    <xf numFmtId="0" fontId="9" fillId="0" borderId="35" xfId="0" applyFont="1" applyBorder="1"/>
    <xf numFmtId="0" fontId="9" fillId="0" borderId="61" xfId="0" applyFont="1" applyBorder="1"/>
    <xf numFmtId="0" fontId="9" fillId="0" borderId="61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6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5" xfId="0" applyFont="1" applyBorder="1"/>
    <xf numFmtId="0" fontId="9" fillId="0" borderId="61" xfId="0" applyNumberFormat="1" applyFont="1" applyBorder="1" applyAlignment="1">
      <alignment horizontal="right" vertical="center" wrapText="1"/>
    </xf>
    <xf numFmtId="17" fontId="9" fillId="0" borderId="6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67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63" xfId="0" applyFont="1" applyBorder="1"/>
    <xf numFmtId="0" fontId="9" fillId="0" borderId="80" xfId="0" applyFont="1" applyBorder="1"/>
    <xf numFmtId="0" fontId="9" fillId="0" borderId="62" xfId="0" applyFont="1" applyBorder="1" applyAlignment="1">
      <alignment vertical="top" wrapText="1"/>
    </xf>
    <xf numFmtId="0" fontId="9" fillId="0" borderId="65" xfId="0" applyFont="1" applyBorder="1"/>
    <xf numFmtId="0" fontId="9" fillId="0" borderId="78" xfId="0" applyFont="1" applyBorder="1"/>
    <xf numFmtId="0" fontId="9" fillId="0" borderId="64" xfId="0" applyFont="1" applyBorder="1" applyAlignment="1">
      <alignment vertical="top" wrapText="1"/>
    </xf>
    <xf numFmtId="0" fontId="9" fillId="0" borderId="79" xfId="0" applyFont="1" applyBorder="1" applyAlignment="1">
      <alignment vertical="top" wrapText="1"/>
    </xf>
    <xf numFmtId="0" fontId="9" fillId="0" borderId="63" xfId="0" applyFont="1" applyBorder="1" applyAlignment="1">
      <alignment vertical="top" wrapText="1"/>
    </xf>
    <xf numFmtId="0" fontId="9" fillId="0" borderId="80" xfId="0" applyFont="1" applyBorder="1" applyAlignment="1">
      <alignment vertical="top" wrapText="1"/>
    </xf>
    <xf numFmtId="0" fontId="9" fillId="0" borderId="65" xfId="0" applyFont="1" applyBorder="1" applyAlignment="1">
      <alignment vertical="top" wrapText="1"/>
    </xf>
    <xf numFmtId="0" fontId="9" fillId="0" borderId="78" xfId="0" applyFont="1" applyBorder="1" applyAlignment="1">
      <alignment vertical="top" wrapText="1"/>
    </xf>
    <xf numFmtId="0" fontId="9" fillId="0" borderId="49" xfId="0" applyFont="1" applyBorder="1" applyAlignment="1">
      <alignment vertical="top" wrapText="1"/>
    </xf>
    <xf numFmtId="0" fontId="9" fillId="0" borderId="59" xfId="0" applyFont="1" applyBorder="1" applyAlignment="1">
      <alignment vertical="top" wrapText="1"/>
    </xf>
    <xf numFmtId="0" fontId="9" fillId="0" borderId="71" xfId="0" applyFont="1" applyBorder="1"/>
    <xf numFmtId="0" fontId="9" fillId="0" borderId="96" xfId="0" applyFont="1" applyBorder="1"/>
    <xf numFmtId="0" fontId="9" fillId="0" borderId="40" xfId="0" applyFont="1" applyBorder="1" applyAlignment="1">
      <alignment vertical="top" wrapText="1"/>
    </xf>
    <xf numFmtId="0" fontId="9" fillId="0" borderId="88" xfId="0" applyFont="1" applyBorder="1" applyAlignment="1">
      <alignment horizontal="center" wrapText="1"/>
    </xf>
    <xf numFmtId="0" fontId="9" fillId="0" borderId="89" xfId="0" applyFont="1" applyBorder="1" applyAlignment="1">
      <alignment horizontal="center" wrapText="1"/>
    </xf>
    <xf numFmtId="0" fontId="9" fillId="0" borderId="92" xfId="0" applyFont="1" applyBorder="1" applyAlignment="1">
      <alignment horizontal="center" wrapText="1"/>
    </xf>
    <xf numFmtId="0" fontId="9" fillId="0" borderId="90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85" xfId="0" applyFont="1" applyBorder="1" applyAlignment="1">
      <alignment horizontal="center" wrapText="1"/>
    </xf>
    <xf numFmtId="0" fontId="9" fillId="0" borderId="8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left" vertical="top" wrapText="1" indent="4"/>
    </xf>
    <xf numFmtId="0" fontId="9" fillId="2" borderId="5" xfId="0" applyFont="1" applyFill="1" applyBorder="1" applyAlignment="1">
      <alignment horizontal="left" vertical="top" wrapText="1" indent="2"/>
    </xf>
    <xf numFmtId="0" fontId="9" fillId="0" borderId="60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9" fillId="0" borderId="48" xfId="0" applyFont="1" applyBorder="1" applyAlignment="1">
      <alignment horizontal="center" wrapText="1"/>
    </xf>
    <xf numFmtId="0" fontId="9" fillId="0" borderId="60" xfId="0" applyFont="1" applyBorder="1" applyAlignment="1">
      <alignment horizontal="center" wrapText="1"/>
    </xf>
    <xf numFmtId="0" fontId="10" fillId="0" borderId="79" xfId="0" applyFont="1" applyBorder="1"/>
    <xf numFmtId="0" fontId="9" fillId="0" borderId="35" xfId="0" applyFont="1" applyBorder="1" applyAlignment="1">
      <alignment vertical="top" wrapText="1"/>
    </xf>
    <xf numFmtId="0" fontId="9" fillId="0" borderId="61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10" fillId="0" borderId="28" xfId="0" applyFont="1" applyBorder="1"/>
    <xf numFmtId="0" fontId="9" fillId="0" borderId="63" xfId="0" applyFont="1" applyBorder="1" applyAlignment="1">
      <alignment horizontal="center" vertical="top"/>
    </xf>
    <xf numFmtId="0" fontId="9" fillId="0" borderId="80" xfId="0" applyFont="1" applyBorder="1" applyAlignment="1">
      <alignment horizontal="center" vertical="top"/>
    </xf>
    <xf numFmtId="0" fontId="9" fillId="0" borderId="65" xfId="0" applyFont="1" applyBorder="1" applyAlignment="1">
      <alignment horizontal="center" vertical="top"/>
    </xf>
    <xf numFmtId="0" fontId="9" fillId="0" borderId="78" xfId="0" applyFont="1" applyBorder="1" applyAlignment="1">
      <alignment horizontal="center" vertical="top"/>
    </xf>
    <xf numFmtId="0" fontId="13" fillId="0" borderId="6" xfId="0" applyFont="1" applyBorder="1" applyAlignment="1">
      <alignment horizontal="center" wrapText="1"/>
    </xf>
    <xf numFmtId="0" fontId="13" fillId="0" borderId="62" xfId="0" applyFont="1" applyBorder="1" applyAlignment="1">
      <alignment horizontal="center" wrapText="1"/>
    </xf>
    <xf numFmtId="0" fontId="13" fillId="0" borderId="62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2" fontId="1" fillId="0" borderId="0" xfId="0" applyNumberFormat="1" applyFont="1" applyBorder="1"/>
    <xf numFmtId="2" fontId="1" fillId="0" borderId="10" xfId="0" applyNumberFormat="1" applyFont="1" applyBorder="1" applyAlignment="1">
      <alignment horizontal="center" vertical="top"/>
    </xf>
    <xf numFmtId="2" fontId="1" fillId="0" borderId="14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2" fontId="1" fillId="0" borderId="6" xfId="0" applyNumberFormat="1" applyFont="1" applyBorder="1"/>
    <xf numFmtId="2" fontId="1" fillId="0" borderId="62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vertical="top" wrapText="1"/>
    </xf>
    <xf numFmtId="2" fontId="1" fillId="0" borderId="62" xfId="0" applyNumberFormat="1" applyFont="1" applyBorder="1" applyAlignment="1">
      <alignment vertical="top" wrapText="1"/>
    </xf>
    <xf numFmtId="2" fontId="1" fillId="0" borderId="62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 wrapText="1"/>
    </xf>
    <xf numFmtId="2" fontId="1" fillId="0" borderId="40" xfId="0" applyNumberFormat="1" applyFont="1" applyBorder="1" applyAlignment="1">
      <alignment vertical="top" wrapText="1"/>
    </xf>
    <xf numFmtId="2" fontId="1" fillId="0" borderId="88" xfId="0" applyNumberFormat="1" applyFont="1" applyBorder="1" applyAlignment="1">
      <alignment horizontal="center" wrapText="1"/>
    </xf>
    <xf numFmtId="2" fontId="1" fillId="0" borderId="89" xfId="0" applyNumberFormat="1" applyFont="1" applyBorder="1" applyAlignment="1">
      <alignment horizontal="center" wrapText="1"/>
    </xf>
    <xf numFmtId="2" fontId="1" fillId="0" borderId="92" xfId="0" applyNumberFormat="1" applyFont="1" applyBorder="1" applyAlignment="1">
      <alignment horizontal="center" wrapText="1"/>
    </xf>
    <xf numFmtId="2" fontId="1" fillId="0" borderId="90" xfId="0" applyNumberFormat="1" applyFont="1" applyBorder="1" applyAlignment="1">
      <alignment horizontal="center" wrapText="1"/>
    </xf>
    <xf numFmtId="2" fontId="1" fillId="0" borderId="33" xfId="0" applyNumberFormat="1" applyFont="1" applyBorder="1" applyAlignment="1">
      <alignment horizontal="center" wrapText="1"/>
    </xf>
    <xf numFmtId="2" fontId="1" fillId="0" borderId="85" xfId="0" applyNumberFormat="1" applyFont="1" applyBorder="1" applyAlignment="1">
      <alignment horizontal="center" wrapText="1"/>
    </xf>
    <xf numFmtId="2" fontId="1" fillId="0" borderId="86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 wrapText="1"/>
    </xf>
    <xf numFmtId="2" fontId="1" fillId="0" borderId="41" xfId="0" applyNumberFormat="1" applyFont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left" vertical="top" wrapText="1" indent="4"/>
    </xf>
    <xf numFmtId="2" fontId="1" fillId="2" borderId="5" xfId="0" applyNumberFormat="1" applyFont="1" applyFill="1" applyBorder="1" applyAlignment="1">
      <alignment horizontal="left" vertical="top" wrapText="1" indent="2"/>
    </xf>
    <xf numFmtId="2" fontId="1" fillId="0" borderId="60" xfId="0" applyNumberFormat="1" applyFont="1" applyBorder="1" applyAlignment="1">
      <alignment vertical="top" wrapText="1"/>
    </xf>
    <xf numFmtId="2" fontId="1" fillId="0" borderId="36" xfId="0" applyNumberFormat="1" applyFont="1" applyBorder="1" applyAlignment="1">
      <alignment vertical="top" wrapText="1"/>
    </xf>
    <xf numFmtId="2" fontId="1" fillId="0" borderId="2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4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5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/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81" xfId="0" applyNumberFormat="1" applyFont="1" applyBorder="1" applyAlignment="1">
      <alignment horizontal="center" vertical="top" wrapText="1"/>
    </xf>
    <xf numFmtId="2" fontId="1" fillId="0" borderId="8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2" fillId="0" borderId="81" xfId="0" applyNumberFormat="1" applyFont="1" applyBorder="1" applyAlignment="1">
      <alignment horizontal="center" wrapText="1"/>
    </xf>
    <xf numFmtId="2" fontId="2" fillId="0" borderId="82" xfId="0" applyNumberFormat="1" applyFont="1" applyBorder="1" applyAlignment="1">
      <alignment horizontal="center" wrapText="1"/>
    </xf>
    <xf numFmtId="2" fontId="1" fillId="0" borderId="40" xfId="0" applyNumberFormat="1" applyFont="1" applyBorder="1" applyAlignment="1">
      <alignment horizontal="center" vertical="top" wrapText="1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73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right" wrapText="1"/>
    </xf>
    <xf numFmtId="2" fontId="1" fillId="0" borderId="54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right" wrapText="1"/>
    </xf>
    <xf numFmtId="2" fontId="1" fillId="0" borderId="36" xfId="0" applyNumberFormat="1" applyFont="1" applyBorder="1"/>
    <xf numFmtId="2" fontId="1" fillId="0" borderId="40" xfId="0" applyNumberFormat="1" applyFont="1" applyBorder="1" applyAlignment="1">
      <alignment horizontal="righ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11" xfId="0" applyNumberFormat="1" applyFont="1" applyBorder="1" applyAlignment="1">
      <alignment horizontal="center" vertical="top"/>
    </xf>
    <xf numFmtId="2" fontId="1" fillId="0" borderId="27" xfId="0" applyNumberFormat="1" applyFont="1" applyBorder="1" applyAlignment="1">
      <alignment horizontal="center" wrapText="1"/>
    </xf>
    <xf numFmtId="2" fontId="1" fillId="0" borderId="64" xfId="0" applyNumberFormat="1" applyFont="1" applyBorder="1" applyAlignment="1">
      <alignment horizontal="center" wrapText="1"/>
    </xf>
    <xf numFmtId="2" fontId="1" fillId="0" borderId="28" xfId="0" applyNumberFormat="1" applyFont="1" applyBorder="1" applyAlignment="1">
      <alignment horizont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2" fontId="4" fillId="0" borderId="0" xfId="0" applyNumberFormat="1" applyFont="1" applyBorder="1"/>
    <xf numFmtId="2" fontId="4" fillId="0" borderId="14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1" fillId="0" borderId="42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vertical="top" wrapText="1"/>
    </xf>
    <xf numFmtId="2" fontId="4" fillId="0" borderId="80" xfId="0" applyNumberFormat="1" applyFont="1" applyBorder="1" applyAlignment="1">
      <alignment vertical="top" wrapText="1"/>
    </xf>
    <xf numFmtId="2" fontId="4" fillId="0" borderId="18" xfId="0" applyNumberFormat="1" applyFont="1" applyBorder="1" applyAlignment="1">
      <alignment vertical="top" wrapText="1"/>
    </xf>
    <xf numFmtId="2" fontId="4" fillId="0" borderId="62" xfId="0" applyNumberFormat="1" applyFont="1" applyBorder="1" applyAlignment="1">
      <alignment vertical="top" wrapText="1"/>
    </xf>
    <xf numFmtId="2" fontId="4" fillId="0" borderId="40" xfId="0" applyNumberFormat="1" applyFont="1" applyBorder="1" applyAlignment="1">
      <alignment vertical="top" wrapText="1"/>
    </xf>
    <xf numFmtId="2" fontId="5" fillId="0" borderId="88" xfId="0" applyNumberFormat="1" applyFont="1" applyBorder="1" applyAlignment="1">
      <alignment horizontal="center" wrapText="1"/>
    </xf>
    <xf numFmtId="2" fontId="5" fillId="0" borderId="89" xfId="0" applyNumberFormat="1" applyFont="1" applyBorder="1" applyAlignment="1">
      <alignment horizontal="center" wrapText="1"/>
    </xf>
    <xf numFmtId="2" fontId="5" fillId="0" borderId="33" xfId="0" applyNumberFormat="1" applyFont="1" applyBorder="1" applyAlignment="1">
      <alignment horizontal="center" wrapText="1"/>
    </xf>
    <xf numFmtId="2" fontId="5" fillId="0" borderId="90" xfId="0" applyNumberFormat="1" applyFont="1" applyBorder="1" applyAlignment="1">
      <alignment horizontal="center" wrapText="1"/>
    </xf>
    <xf numFmtId="2" fontId="4" fillId="0" borderId="60" xfId="0" applyNumberFormat="1" applyFont="1" applyBorder="1" applyAlignment="1">
      <alignment vertical="top" wrapText="1"/>
    </xf>
    <xf numFmtId="2" fontId="4" fillId="0" borderId="36" xfId="0" applyNumberFormat="1" applyFont="1" applyBorder="1" applyAlignment="1">
      <alignment vertical="top" wrapText="1"/>
    </xf>
    <xf numFmtId="2" fontId="4" fillId="0" borderId="18" xfId="0" applyNumberFormat="1" applyFont="1" applyBorder="1"/>
    <xf numFmtId="2" fontId="5" fillId="0" borderId="2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34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4" fillId="0" borderId="53" xfId="0" applyNumberFormat="1" applyFont="1" applyBorder="1"/>
    <xf numFmtId="2" fontId="5" fillId="0" borderId="81" xfId="0" applyNumberFormat="1" applyFont="1" applyBorder="1" applyAlignment="1">
      <alignment horizontal="center" wrapText="1"/>
    </xf>
    <xf numFmtId="2" fontId="5" fillId="0" borderId="82" xfId="0" applyNumberFormat="1" applyFont="1" applyBorder="1" applyAlignment="1">
      <alignment horizontal="center" wrapText="1"/>
    </xf>
    <xf numFmtId="2" fontId="5" fillId="0" borderId="40" xfId="0" applyNumberFormat="1" applyFont="1" applyBorder="1" applyAlignment="1">
      <alignment horizontal="right" vertical="center" wrapText="1"/>
    </xf>
    <xf numFmtId="2" fontId="5" fillId="0" borderId="54" xfId="0" applyNumberFormat="1" applyFont="1" applyBorder="1" applyAlignment="1">
      <alignment horizontal="right" vertical="center" wrapText="1"/>
    </xf>
    <xf numFmtId="2" fontId="5" fillId="0" borderId="40" xfId="0" applyNumberFormat="1" applyFont="1" applyBorder="1" applyAlignment="1">
      <alignment vertical="center" wrapText="1"/>
    </xf>
    <xf numFmtId="2" fontId="5" fillId="0" borderId="81" xfId="0" applyNumberFormat="1" applyFont="1" applyBorder="1" applyAlignment="1">
      <alignment horizontal="center" vertical="top" wrapText="1"/>
    </xf>
    <xf numFmtId="2" fontId="5" fillId="0" borderId="82" xfId="0" applyNumberFormat="1" applyFont="1" applyBorder="1" applyAlignment="1">
      <alignment horizontal="center" vertical="top" wrapText="1"/>
    </xf>
    <xf numFmtId="2" fontId="4" fillId="0" borderId="36" xfId="0" applyNumberFormat="1" applyFont="1" applyBorder="1"/>
    <xf numFmtId="2" fontId="1" fillId="0" borderId="3" xfId="0" applyNumberFormat="1" applyFont="1" applyBorder="1" applyAlignment="1">
      <alignment vertical="top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62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62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wrapText="1"/>
    </xf>
    <xf numFmtId="2" fontId="1" fillId="2" borderId="3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vertical="center" wrapText="1"/>
    </xf>
    <xf numFmtId="2" fontId="1" fillId="0" borderId="21" xfId="0" applyNumberFormat="1" applyFont="1" applyBorder="1" applyAlignment="1">
      <alignment horizontal="center" vertical="top"/>
    </xf>
    <xf numFmtId="2" fontId="1" fillId="0" borderId="22" xfId="0" applyNumberFormat="1" applyFont="1" applyBorder="1" applyAlignment="1">
      <alignment horizontal="center" vertical="top"/>
    </xf>
    <xf numFmtId="2" fontId="1" fillId="0" borderId="25" xfId="0" applyNumberFormat="1" applyFont="1" applyBorder="1" applyAlignment="1">
      <alignment horizontal="center" vertical="top"/>
    </xf>
    <xf numFmtId="2" fontId="1" fillId="0" borderId="26" xfId="0" applyNumberFormat="1" applyFont="1" applyBorder="1" applyAlignment="1">
      <alignment horizontal="center" vertical="top"/>
    </xf>
    <xf numFmtId="2" fontId="1" fillId="0" borderId="62" xfId="0" applyNumberFormat="1" applyFont="1" applyBorder="1" applyAlignment="1">
      <alignment horizontal="center" vertical="top" wrapText="1"/>
    </xf>
    <xf numFmtId="2" fontId="1" fillId="0" borderId="60" xfId="0" applyNumberFormat="1" applyFont="1" applyBorder="1" applyAlignment="1">
      <alignment horizontal="center" vertical="top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63" xfId="0" applyNumberFormat="1" applyFont="1" applyBorder="1" applyAlignment="1">
      <alignment horizontal="center" vertical="top"/>
    </xf>
    <xf numFmtId="2" fontId="1" fillId="0" borderId="80" xfId="0" applyNumberFormat="1" applyFont="1" applyBorder="1" applyAlignment="1">
      <alignment horizontal="center" vertical="top"/>
    </xf>
    <xf numFmtId="2" fontId="1" fillId="0" borderId="65" xfId="0" applyNumberFormat="1" applyFont="1" applyBorder="1" applyAlignment="1">
      <alignment horizontal="center" vertical="top"/>
    </xf>
    <xf numFmtId="2" fontId="1" fillId="0" borderId="78" xfId="0" applyNumberFormat="1" applyFont="1" applyBorder="1" applyAlignment="1">
      <alignment horizontal="center" vertical="top"/>
    </xf>
    <xf numFmtId="2" fontId="1" fillId="0" borderId="48" xfId="0" applyNumberFormat="1" applyFont="1" applyBorder="1" applyAlignment="1">
      <alignment horizontal="center" vertical="top"/>
    </xf>
    <xf numFmtId="2" fontId="1" fillId="0" borderId="60" xfId="0" applyNumberFormat="1" applyFont="1" applyBorder="1" applyAlignment="1">
      <alignment horizontal="center" vertical="top"/>
    </xf>
    <xf numFmtId="2" fontId="1" fillId="0" borderId="6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2" fontId="1" fillId="0" borderId="6" xfId="0" applyNumberFormat="1" applyFont="1" applyBorder="1" applyAlignment="1">
      <alignment horizontal="center" wrapText="1"/>
    </xf>
    <xf numFmtId="2" fontId="1" fillId="0" borderId="23" xfId="0" applyNumberFormat="1" applyFont="1" applyBorder="1" applyAlignment="1">
      <alignment horizontal="center" wrapText="1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top" wrapText="1"/>
    </xf>
    <xf numFmtId="0" fontId="16" fillId="0" borderId="93" xfId="0" applyFont="1" applyBorder="1" applyAlignment="1">
      <alignment horizontal="center" vertical="top" wrapText="1"/>
    </xf>
    <xf numFmtId="0" fontId="16" fillId="0" borderId="94" xfId="0" applyFont="1" applyBorder="1" applyAlignment="1">
      <alignment horizontal="center" vertical="top" wrapText="1"/>
    </xf>
    <xf numFmtId="0" fontId="16" fillId="0" borderId="105" xfId="0" applyFont="1" applyBorder="1" applyAlignment="1">
      <alignment horizontal="center" vertical="top" wrapText="1"/>
    </xf>
    <xf numFmtId="0" fontId="19" fillId="0" borderId="81" xfId="0" applyFont="1" applyBorder="1" applyAlignment="1">
      <alignment horizontal="center" wrapText="1"/>
    </xf>
    <xf numFmtId="0" fontId="19" fillId="0" borderId="82" xfId="0" applyFont="1" applyBorder="1" applyAlignment="1">
      <alignment horizontal="center" wrapText="1"/>
    </xf>
    <xf numFmtId="2" fontId="9" fillId="0" borderId="1" xfId="0" applyNumberFormat="1" applyFont="1" applyBorder="1"/>
    <xf numFmtId="2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2" fontId="1" fillId="0" borderId="44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right" wrapText="1"/>
    </xf>
    <xf numFmtId="2" fontId="1" fillId="0" borderId="41" xfId="0" applyNumberFormat="1" applyFont="1" applyBorder="1" applyAlignment="1">
      <alignment horizontal="right" wrapText="1"/>
    </xf>
    <xf numFmtId="0" fontId="9" fillId="0" borderId="13" xfId="0" applyFont="1" applyBorder="1" applyAlignment="1">
      <alignment horizontal="right" wrapText="1"/>
    </xf>
    <xf numFmtId="0" fontId="9" fillId="0" borderId="41" xfId="0" applyFont="1" applyBorder="1" applyAlignment="1">
      <alignment horizontal="right" wrapText="1"/>
    </xf>
    <xf numFmtId="0" fontId="9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justify"/>
    </xf>
    <xf numFmtId="2" fontId="14" fillId="0" borderId="1" xfId="0" applyNumberFormat="1" applyFont="1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3" xfId="0" applyNumberFormat="1" applyFont="1" applyBorder="1"/>
    <xf numFmtId="2" fontId="9" fillId="0" borderId="1" xfId="0" applyNumberFormat="1" applyFont="1" applyBorder="1" applyAlignment="1">
      <alignment vertical="top" wrapText="1"/>
    </xf>
    <xf numFmtId="2" fontId="9" fillId="0" borderId="1" xfId="0" applyNumberFormat="1" applyFont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vertical="top" wrapText="1" indent="4"/>
    </xf>
    <xf numFmtId="0" fontId="9" fillId="2" borderId="1" xfId="0" applyFont="1" applyFill="1" applyBorder="1" applyAlignment="1">
      <alignment horizontal="left" vertical="top" wrapText="1" indent="2"/>
    </xf>
    <xf numFmtId="0" fontId="2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wrapText="1"/>
    </xf>
    <xf numFmtId="0" fontId="1" fillId="0" borderId="62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0" fontId="14" fillId="0" borderId="102" xfId="0" applyFont="1" applyBorder="1" applyAlignment="1">
      <alignment horizontal="center" vertical="top" wrapText="1"/>
    </xf>
    <xf numFmtId="0" fontId="14" fillId="0" borderId="107" xfId="0" applyFont="1" applyBorder="1" applyAlignment="1">
      <alignment horizontal="center" vertical="top" wrapText="1"/>
    </xf>
    <xf numFmtId="0" fontId="0" fillId="0" borderId="10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1" fillId="0" borderId="35" xfId="0" applyNumberFormat="1" applyFont="1" applyBorder="1" applyAlignment="1">
      <alignment horizontal="center" vertical="top" wrapText="1"/>
    </xf>
    <xf numFmtId="2" fontId="1" fillId="0" borderId="61" xfId="0" applyNumberFormat="1" applyFont="1" applyBorder="1" applyAlignment="1">
      <alignment horizontal="center" vertical="top" wrapText="1"/>
    </xf>
    <xf numFmtId="0" fontId="11" fillId="0" borderId="101" xfId="0" applyFont="1" applyBorder="1" applyAlignment="1">
      <alignment horizontal="center" wrapText="1"/>
    </xf>
    <xf numFmtId="0" fontId="11" fillId="0" borderId="109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2" fontId="1" fillId="0" borderId="24" xfId="0" applyNumberFormat="1" applyFont="1" applyBorder="1" applyAlignment="1">
      <alignment horizontal="center" wrapText="1"/>
    </xf>
    <xf numFmtId="2" fontId="1" fillId="0" borderId="26" xfId="0" applyNumberFormat="1" applyFont="1" applyBorder="1" applyAlignment="1">
      <alignment horizontal="center" wrapText="1"/>
    </xf>
    <xf numFmtId="2" fontId="1" fillId="0" borderId="80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57" xfId="0" applyNumberFormat="1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top" wrapText="1"/>
    </xf>
    <xf numFmtId="0" fontId="25" fillId="0" borderId="81" xfId="0" applyFont="1" applyBorder="1" applyAlignment="1">
      <alignment horizontal="center" wrapText="1"/>
    </xf>
    <xf numFmtId="0" fontId="25" fillId="0" borderId="82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2" fillId="0" borderId="81" xfId="0" applyFont="1" applyBorder="1" applyAlignment="1">
      <alignment horizontal="center" wrapText="1"/>
    </xf>
    <xf numFmtId="0" fontId="22" fillId="0" borderId="82" xfId="0" applyFont="1" applyBorder="1" applyAlignment="1">
      <alignment horizont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/>
    </xf>
    <xf numFmtId="0" fontId="22" fillId="0" borderId="41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wrapText="1"/>
    </xf>
    <xf numFmtId="0" fontId="22" fillId="0" borderId="4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110" xfId="0" applyFont="1" applyBorder="1" applyAlignment="1">
      <alignment horizontal="center" wrapText="1"/>
    </xf>
    <xf numFmtId="0" fontId="14" fillId="0" borderId="111" xfId="0" applyFont="1" applyBorder="1" applyAlignment="1">
      <alignment horizontal="center" wrapText="1"/>
    </xf>
    <xf numFmtId="0" fontId="14" fillId="0" borderId="112" xfId="0" applyFont="1" applyBorder="1" applyAlignment="1">
      <alignment horizontal="center" wrapText="1"/>
    </xf>
    <xf numFmtId="0" fontId="14" fillId="0" borderId="113" xfId="0" applyFont="1" applyBorder="1" applyAlignment="1">
      <alignment horizontal="center" wrapText="1"/>
    </xf>
    <xf numFmtId="0" fontId="26" fillId="0" borderId="0" xfId="0" applyFont="1" applyBorder="1"/>
    <xf numFmtId="0" fontId="29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31" xfId="0" applyFont="1" applyBorder="1" applyAlignment="1">
      <alignment vertical="top" wrapText="1"/>
    </xf>
    <xf numFmtId="0" fontId="26" fillId="0" borderId="40" xfId="0" applyFont="1" applyBorder="1" applyAlignment="1">
      <alignment vertical="center"/>
    </xf>
    <xf numFmtId="0" fontId="26" fillId="0" borderId="4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6" fillId="0" borderId="76" xfId="0" applyFont="1" applyBorder="1" applyAlignment="1">
      <alignment vertical="top" wrapText="1"/>
    </xf>
    <xf numFmtId="0" fontId="26" fillId="0" borderId="36" xfId="0" applyFont="1" applyBorder="1" applyAlignment="1">
      <alignment vertical="top" wrapText="1"/>
    </xf>
    <xf numFmtId="0" fontId="26" fillId="0" borderId="77" xfId="0" applyFont="1" applyBorder="1" applyAlignment="1">
      <alignment vertical="top" wrapText="1"/>
    </xf>
    <xf numFmtId="0" fontId="32" fillId="0" borderId="40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32" fillId="0" borderId="36" xfId="0" applyFont="1" applyBorder="1" applyAlignment="1">
      <alignment vertical="top" wrapText="1"/>
    </xf>
    <xf numFmtId="0" fontId="32" fillId="0" borderId="0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5" fillId="0" borderId="61" xfId="0" applyFont="1" applyBorder="1" applyAlignment="1">
      <alignment wrapText="1"/>
    </xf>
    <xf numFmtId="0" fontId="34" fillId="0" borderId="62" xfId="0" applyFont="1" applyBorder="1" applyAlignment="1">
      <alignment wrapText="1"/>
    </xf>
    <xf numFmtId="0" fontId="34" fillId="0" borderId="74" xfId="0" applyFont="1" applyBorder="1" applyAlignment="1">
      <alignment vertical="top" wrapText="1"/>
    </xf>
    <xf numFmtId="0" fontId="34" fillId="0" borderId="76" xfId="0" applyFont="1" applyBorder="1" applyAlignment="1">
      <alignment vertical="top" wrapText="1"/>
    </xf>
    <xf numFmtId="0" fontId="35" fillId="0" borderId="76" xfId="0" applyFont="1" applyBorder="1" applyAlignment="1">
      <alignment vertical="top" wrapText="1"/>
    </xf>
    <xf numFmtId="0" fontId="34" fillId="0" borderId="47" xfId="0" applyFont="1" applyBorder="1" applyAlignment="1">
      <alignment vertical="top" wrapText="1"/>
    </xf>
    <xf numFmtId="0" fontId="35" fillId="0" borderId="1" xfId="0" applyFont="1" applyBorder="1" applyAlignment="1">
      <alignment wrapText="1"/>
    </xf>
    <xf numFmtId="0" fontId="35" fillId="0" borderId="62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34" fillId="0" borderId="67" xfId="0" applyFont="1" applyBorder="1" applyAlignment="1">
      <alignment horizontal="center" vertical="top" wrapText="1"/>
    </xf>
    <xf numFmtId="0" fontId="9" fillId="0" borderId="62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34" fillId="0" borderId="13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25" fillId="0" borderId="94" xfId="0" applyFont="1" applyBorder="1" applyAlignment="1">
      <alignment horizontal="center" vertical="center" wrapText="1"/>
    </xf>
    <xf numFmtId="0" fontId="25" fillId="0" borderId="105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top"/>
    </xf>
    <xf numFmtId="2" fontId="25" fillId="0" borderId="14" xfId="0" applyNumberFormat="1" applyFont="1" applyBorder="1" applyAlignment="1">
      <alignment horizontal="center" vertical="top"/>
    </xf>
    <xf numFmtId="0" fontId="25" fillId="0" borderId="106" xfId="0" applyFont="1" applyBorder="1" applyAlignment="1">
      <alignment horizontal="center" vertical="top"/>
    </xf>
    <xf numFmtId="2" fontId="25" fillId="0" borderId="67" xfId="0" applyNumberFormat="1" applyFont="1" applyBorder="1" applyAlignment="1">
      <alignment horizontal="center" vertical="top"/>
    </xf>
    <xf numFmtId="2" fontId="25" fillId="0" borderId="0" xfId="0" applyNumberFormat="1" applyFont="1" applyBorder="1" applyAlignment="1">
      <alignment horizontal="center" vertical="top"/>
    </xf>
    <xf numFmtId="0" fontId="25" fillId="0" borderId="71" xfId="0" applyFont="1" applyBorder="1" applyAlignment="1">
      <alignment horizontal="center" vertical="top"/>
    </xf>
    <xf numFmtId="2" fontId="25" fillId="0" borderId="21" xfId="0" applyNumberFormat="1" applyFont="1" applyBorder="1" applyAlignment="1">
      <alignment horizontal="center" vertical="top" wrapText="1"/>
    </xf>
    <xf numFmtId="2" fontId="25" fillId="0" borderId="7" xfId="0" applyNumberFormat="1" applyFont="1" applyBorder="1" applyAlignment="1">
      <alignment horizontal="center" vertical="top" wrapText="1"/>
    </xf>
    <xf numFmtId="2" fontId="25" fillId="0" borderId="22" xfId="0" applyNumberFormat="1" applyFont="1" applyBorder="1" applyAlignment="1">
      <alignment horizontal="center" vertical="center" wrapText="1"/>
    </xf>
    <xf numFmtId="2" fontId="25" fillId="0" borderId="62" xfId="0" applyNumberFormat="1" applyFont="1" applyBorder="1" applyAlignment="1">
      <alignment horizontal="center" wrapText="1"/>
    </xf>
    <xf numFmtId="2" fontId="25" fillId="0" borderId="23" xfId="0" applyNumberFormat="1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5" fillId="0" borderId="24" xfId="0" applyNumberFormat="1" applyFont="1" applyBorder="1" applyAlignment="1">
      <alignment horizontal="center" vertical="center" wrapText="1"/>
    </xf>
    <xf numFmtId="2" fontId="25" fillId="0" borderId="43" xfId="0" applyNumberFormat="1" applyFont="1" applyBorder="1" applyAlignment="1">
      <alignment horizontal="center" vertical="top" wrapText="1"/>
    </xf>
    <xf numFmtId="2" fontId="25" fillId="0" borderId="3" xfId="0" applyNumberFormat="1" applyFont="1" applyBorder="1" applyAlignment="1">
      <alignment horizontal="center" vertical="top" wrapText="1"/>
    </xf>
    <xf numFmtId="2" fontId="25" fillId="0" borderId="55" xfId="0" applyNumberFormat="1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top" wrapText="1"/>
    </xf>
    <xf numFmtId="0" fontId="37" fillId="0" borderId="106" xfId="0" applyFont="1" applyBorder="1" applyAlignment="1">
      <alignment horizontal="center" vertical="top" wrapText="1"/>
    </xf>
    <xf numFmtId="0" fontId="37" fillId="0" borderId="73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wrapText="1"/>
    </xf>
    <xf numFmtId="0" fontId="25" fillId="0" borderId="3" xfId="0" applyFont="1" applyBorder="1"/>
    <xf numFmtId="0" fontId="22" fillId="0" borderId="1" xfId="0" applyFont="1" applyBorder="1"/>
    <xf numFmtId="0" fontId="38" fillId="0" borderId="1" xfId="0" applyFont="1" applyBorder="1" applyAlignment="1">
      <alignment vertical="top" wrapText="1"/>
    </xf>
    <xf numFmtId="2" fontId="1" fillId="0" borderId="106" xfId="0" applyNumberFormat="1" applyFont="1" applyBorder="1" applyAlignment="1">
      <alignment horizontal="center" vertical="top"/>
    </xf>
    <xf numFmtId="2" fontId="1" fillId="0" borderId="71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0" borderId="12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top" wrapText="1"/>
    </xf>
    <xf numFmtId="0" fontId="37" fillId="0" borderId="58" xfId="0" applyFont="1" applyBorder="1" applyAlignment="1">
      <alignment horizontal="center" vertical="top" wrapText="1"/>
    </xf>
    <xf numFmtId="0" fontId="37" fillId="0" borderId="62" xfId="0" applyFont="1" applyBorder="1" applyAlignment="1">
      <alignment horizontal="center" vertical="top" wrapText="1"/>
    </xf>
    <xf numFmtId="2" fontId="25" fillId="0" borderId="18" xfId="0" applyNumberFormat="1" applyFont="1" applyBorder="1" applyAlignment="1">
      <alignment horizontal="center"/>
    </xf>
    <xf numFmtId="2" fontId="25" fillId="0" borderId="98" xfId="0" applyNumberFormat="1" applyFont="1" applyBorder="1" applyAlignment="1">
      <alignment horizontal="center"/>
    </xf>
    <xf numFmtId="0" fontId="25" fillId="0" borderId="72" xfId="0" applyFont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25" fillId="0" borderId="50" xfId="0" applyNumberFormat="1" applyFont="1" applyBorder="1" applyAlignment="1">
      <alignment horizontal="center"/>
    </xf>
    <xf numFmtId="2" fontId="25" fillId="0" borderId="73" xfId="0" applyNumberFormat="1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2" fontId="25" fillId="0" borderId="63" xfId="0" applyNumberFormat="1" applyFont="1" applyBorder="1" applyAlignment="1">
      <alignment horizontal="center"/>
    </xf>
    <xf numFmtId="2" fontId="25" fillId="0" borderId="80" xfId="0" applyNumberFormat="1" applyFont="1" applyBorder="1" applyAlignment="1">
      <alignment horizontal="center"/>
    </xf>
    <xf numFmtId="0" fontId="37" fillId="0" borderId="69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0" fontId="37" fillId="0" borderId="70" xfId="0" applyFont="1" applyBorder="1" applyAlignment="1">
      <alignment horizontal="center"/>
    </xf>
    <xf numFmtId="2" fontId="25" fillId="0" borderId="6" xfId="0" applyNumberFormat="1" applyFont="1" applyBorder="1" applyAlignment="1">
      <alignment horizontal="center" vertical="top" wrapText="1"/>
    </xf>
    <xf numFmtId="2" fontId="25" fillId="0" borderId="62" xfId="0" applyNumberFormat="1" applyFont="1" applyBorder="1" applyAlignment="1">
      <alignment horizontal="center" vertical="top" wrapText="1"/>
    </xf>
    <xf numFmtId="0" fontId="37" fillId="0" borderId="47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54" xfId="0" applyFont="1" applyBorder="1" applyAlignment="1">
      <alignment horizontal="center"/>
    </xf>
    <xf numFmtId="2" fontId="25" fillId="0" borderId="23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wrapText="1"/>
    </xf>
    <xf numFmtId="2" fontId="25" fillId="0" borderId="62" xfId="0" applyNumberFormat="1" applyFont="1" applyBorder="1" applyAlignment="1">
      <alignment horizontal="center"/>
    </xf>
    <xf numFmtId="0" fontId="25" fillId="0" borderId="67" xfId="0" applyFont="1" applyBorder="1" applyAlignment="1">
      <alignment horizontal="center" wrapText="1"/>
    </xf>
    <xf numFmtId="2" fontId="25" fillId="0" borderId="23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39" xfId="0" applyFont="1" applyBorder="1" applyAlignment="1">
      <alignment horizontal="center"/>
    </xf>
    <xf numFmtId="2" fontId="25" fillId="0" borderId="25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2" fontId="25" fillId="0" borderId="26" xfId="0" applyNumberFormat="1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2" fontId="25" fillId="0" borderId="64" xfId="0" applyNumberFormat="1" applyFont="1" applyBorder="1" applyAlignment="1">
      <alignment horizontal="center"/>
    </xf>
    <xf numFmtId="2" fontId="25" fillId="0" borderId="79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2" fontId="25" fillId="0" borderId="27" xfId="0" applyNumberFormat="1" applyFont="1" applyBorder="1" applyAlignment="1">
      <alignment horizontal="center"/>
    </xf>
    <xf numFmtId="2" fontId="25" fillId="0" borderId="28" xfId="0" applyNumberFormat="1" applyFont="1" applyBorder="1" applyAlignment="1">
      <alignment horizontal="center"/>
    </xf>
    <xf numFmtId="2" fontId="25" fillId="0" borderId="29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 vertical="top"/>
    </xf>
    <xf numFmtId="2" fontId="25" fillId="0" borderId="63" xfId="0" applyNumberFormat="1" applyFont="1" applyBorder="1" applyAlignment="1">
      <alignment horizontal="center" vertical="top" wrapText="1"/>
    </xf>
    <xf numFmtId="2" fontId="25" fillId="0" borderId="80" xfId="0" applyNumberFormat="1" applyFont="1" applyBorder="1" applyAlignment="1">
      <alignment horizontal="center" vertical="top" wrapText="1"/>
    </xf>
    <xf numFmtId="2" fontId="37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17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5" fillId="0" borderId="55" xfId="0" applyNumberFormat="1" applyFont="1" applyBorder="1" applyAlignment="1">
      <alignment horizontal="center"/>
    </xf>
    <xf numFmtId="0" fontId="25" fillId="0" borderId="121" xfId="0" applyFont="1" applyBorder="1" applyAlignment="1">
      <alignment horizontal="center" vertical="center" wrapText="1"/>
    </xf>
    <xf numFmtId="0" fontId="25" fillId="0" borderId="122" xfId="0" applyFont="1" applyBorder="1" applyAlignment="1">
      <alignment horizontal="center" vertical="center" wrapText="1"/>
    </xf>
    <xf numFmtId="2" fontId="25" fillId="0" borderId="23" xfId="0" applyNumberFormat="1" applyFont="1" applyBorder="1" applyAlignment="1">
      <alignment horizontal="center" wrapText="1"/>
    </xf>
    <xf numFmtId="2" fontId="25" fillId="0" borderId="24" xfId="0" applyNumberFormat="1" applyFont="1" applyBorder="1" applyAlignment="1">
      <alignment horizontal="center" wrapText="1"/>
    </xf>
    <xf numFmtId="0" fontId="25" fillId="0" borderId="67" xfId="0" applyFont="1" applyBorder="1" applyAlignment="1">
      <alignment horizontal="center" vertical="top"/>
    </xf>
    <xf numFmtId="0" fontId="25" fillId="0" borderId="4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top"/>
    </xf>
    <xf numFmtId="2" fontId="25" fillId="0" borderId="49" xfId="0" applyNumberFormat="1" applyFont="1" applyBorder="1" applyAlignment="1">
      <alignment horizontal="center" vertical="top" wrapText="1"/>
    </xf>
    <xf numFmtId="2" fontId="25" fillId="0" borderId="59" xfId="0" applyNumberFormat="1" applyFont="1" applyBorder="1" applyAlignment="1">
      <alignment horizontal="center" vertical="top" wrapText="1"/>
    </xf>
    <xf numFmtId="0" fontId="25" fillId="0" borderId="67" xfId="0" applyFont="1" applyBorder="1" applyAlignment="1">
      <alignment horizontal="center"/>
    </xf>
    <xf numFmtId="0" fontId="37" fillId="0" borderId="73" xfId="0" applyFont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2" fontId="25" fillId="0" borderId="45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37" fillId="0" borderId="68" xfId="0" applyFont="1" applyBorder="1" applyAlignment="1">
      <alignment horizontal="center"/>
    </xf>
    <xf numFmtId="0" fontId="25" fillId="0" borderId="56" xfId="0" applyFont="1" applyBorder="1" applyAlignment="1">
      <alignment horizontal="center" wrapText="1"/>
    </xf>
    <xf numFmtId="0" fontId="25" fillId="0" borderId="50" xfId="0" applyFont="1" applyBorder="1" applyAlignment="1">
      <alignment horizontal="center"/>
    </xf>
    <xf numFmtId="2" fontId="25" fillId="0" borderId="71" xfId="0" applyNumberFormat="1" applyFont="1" applyBorder="1" applyAlignment="1">
      <alignment horizontal="center"/>
    </xf>
    <xf numFmtId="2" fontId="25" fillId="0" borderId="96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2" fontId="25" fillId="0" borderId="95" xfId="0" applyNumberFormat="1" applyFont="1" applyBorder="1" applyAlignment="1">
      <alignment horizontal="center"/>
    </xf>
    <xf numFmtId="2" fontId="25" fillId="0" borderId="51" xfId="0" applyNumberFormat="1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0" xfId="0" applyNumberFormat="1" applyFont="1" applyBorder="1" applyAlignment="1">
      <alignment horizontal="center"/>
    </xf>
    <xf numFmtId="0" fontId="1" fillId="0" borderId="10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67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6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wrapText="1"/>
    </xf>
    <xf numFmtId="0" fontId="1" fillId="0" borderId="6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" fillId="0" borderId="47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" fillId="0" borderId="75" xfId="0" applyFont="1" applyBorder="1" applyAlignment="1">
      <alignment horizontal="center"/>
    </xf>
    <xf numFmtId="0" fontId="1" fillId="0" borderId="50" xfId="0" applyFont="1" applyBorder="1" applyAlignment="1">
      <alignment horizontal="center" vertical="top" wrapText="1"/>
    </xf>
    <xf numFmtId="2" fontId="1" fillId="0" borderId="58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/>
    </xf>
    <xf numFmtId="2" fontId="1" fillId="0" borderId="95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51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50" xfId="0" applyNumberFormat="1" applyFont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33" fillId="0" borderId="18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7" fillId="3" borderId="53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32" fillId="0" borderId="40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wrapText="1"/>
    </xf>
    <xf numFmtId="0" fontId="4" fillId="0" borderId="54" xfId="0" applyFont="1" applyBorder="1" applyAlignment="1">
      <alignment horizontal="center"/>
    </xf>
    <xf numFmtId="0" fontId="4" fillId="0" borderId="47" xfId="0" applyFont="1" applyBorder="1" applyAlignment="1">
      <alignment horizontal="center" vertical="top" wrapText="1"/>
    </xf>
    <xf numFmtId="0" fontId="7" fillId="3" borderId="54" xfId="0" applyFont="1" applyFill="1" applyBorder="1" applyAlignment="1">
      <alignment horizontal="center"/>
    </xf>
    <xf numFmtId="2" fontId="5" fillId="0" borderId="24" xfId="0" applyNumberFormat="1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top" wrapText="1"/>
    </xf>
    <xf numFmtId="0" fontId="7" fillId="3" borderId="38" xfId="0" applyFont="1" applyFill="1" applyBorder="1" applyAlignment="1">
      <alignment horizontal="center"/>
    </xf>
    <xf numFmtId="0" fontId="34" fillId="0" borderId="15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/>
    </xf>
    <xf numFmtId="0" fontId="32" fillId="0" borderId="4" xfId="0" applyFont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2" fillId="0" borderId="57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7" fillId="3" borderId="58" xfId="0" applyFont="1" applyFill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67" xfId="0" applyFont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wrapText="1"/>
    </xf>
    <xf numFmtId="2" fontId="5" fillId="0" borderId="24" xfId="0" applyNumberFormat="1" applyFont="1" applyBorder="1" applyAlignment="1">
      <alignment horizontal="center" wrapText="1"/>
    </xf>
    <xf numFmtId="2" fontId="5" fillId="3" borderId="23" xfId="0" applyNumberFormat="1" applyFont="1" applyFill="1" applyBorder="1" applyAlignment="1">
      <alignment horizontal="center" wrapText="1"/>
    </xf>
    <xf numFmtId="2" fontId="5" fillId="3" borderId="24" xfId="0" applyNumberFormat="1" applyFont="1" applyFill="1" applyBorder="1" applyAlignment="1">
      <alignment horizont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/>
    </xf>
    <xf numFmtId="2" fontId="5" fillId="0" borderId="42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8" fillId="3" borderId="66" xfId="0" applyFont="1" applyFill="1" applyBorder="1" applyAlignment="1">
      <alignment horizontal="center"/>
    </xf>
    <xf numFmtId="2" fontId="2" fillId="0" borderId="66" xfId="0" applyNumberFormat="1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34" fillId="0" borderId="16" xfId="0" applyFont="1" applyBorder="1" applyAlignment="1">
      <alignment horizontal="center" wrapText="1"/>
    </xf>
    <xf numFmtId="0" fontId="34" fillId="0" borderId="79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35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1" fillId="0" borderId="62" xfId="0" applyFont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2" fontId="1" fillId="0" borderId="63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34" fillId="0" borderId="36" xfId="0" applyFont="1" applyBorder="1" applyAlignment="1">
      <alignment horizontal="center" wrapText="1"/>
    </xf>
    <xf numFmtId="0" fontId="12" fillId="0" borderId="40" xfId="0" applyFont="1" applyBorder="1" applyAlignment="1">
      <alignment horizontal="center"/>
    </xf>
    <xf numFmtId="0" fontId="34" fillId="0" borderId="67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2" fontId="1" fillId="0" borderId="64" xfId="0" applyNumberFormat="1" applyFont="1" applyBorder="1" applyAlignment="1">
      <alignment horizontal="center"/>
    </xf>
    <xf numFmtId="2" fontId="2" fillId="0" borderId="7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1" fillId="0" borderId="57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/>
    </xf>
    <xf numFmtId="0" fontId="34" fillId="0" borderId="0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top" wrapText="1"/>
    </xf>
    <xf numFmtId="0" fontId="1" fillId="0" borderId="70" xfId="0" applyFont="1" applyBorder="1" applyAlignment="1">
      <alignment horizontal="center" vertical="top" wrapText="1"/>
    </xf>
    <xf numFmtId="0" fontId="34" fillId="0" borderId="73" xfId="0" applyFont="1" applyBorder="1" applyAlignment="1">
      <alignment horizontal="center" wrapText="1"/>
    </xf>
    <xf numFmtId="0" fontId="25" fillId="0" borderId="125" xfId="0" applyFont="1" applyBorder="1" applyAlignment="1">
      <alignment horizontal="center" vertical="center" wrapText="1"/>
    </xf>
    <xf numFmtId="0" fontId="25" fillId="0" borderId="126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top"/>
    </xf>
    <xf numFmtId="0" fontId="34" fillId="0" borderId="75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/>
    </xf>
    <xf numFmtId="0" fontId="34" fillId="0" borderId="7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2" fontId="1" fillId="0" borderId="62" xfId="0" applyNumberFormat="1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1" fillId="0" borderId="96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99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72" xfId="0" applyNumberFormat="1" applyFont="1" applyBorder="1" applyAlignment="1">
      <alignment horizontal="center"/>
    </xf>
    <xf numFmtId="2" fontId="1" fillId="0" borderId="67" xfId="0" applyNumberFormat="1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4" fillId="0" borderId="74" xfId="0" applyFont="1" applyBorder="1" applyAlignment="1">
      <alignment horizontal="center" vertical="top" wrapText="1"/>
    </xf>
    <xf numFmtId="0" fontId="34" fillId="0" borderId="5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4" fillId="0" borderId="12" xfId="0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 vertical="top" wrapText="1"/>
    </xf>
    <xf numFmtId="2" fontId="1" fillId="0" borderId="60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23" fillId="0" borderId="67" xfId="0" applyFont="1" applyBorder="1" applyAlignment="1">
      <alignment horizontal="center" wrapText="1"/>
    </xf>
    <xf numFmtId="0" fontId="34" fillId="0" borderId="40" xfId="0" applyFont="1" applyBorder="1" applyAlignment="1">
      <alignment horizont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 wrapText="1"/>
    </xf>
    <xf numFmtId="2" fontId="1" fillId="2" borderId="62" xfId="0" applyNumberFormat="1" applyFont="1" applyFill="1" applyBorder="1" applyAlignment="1">
      <alignment horizontal="center" wrapText="1"/>
    </xf>
    <xf numFmtId="2" fontId="1" fillId="0" borderId="40" xfId="0" applyNumberFormat="1" applyFont="1" applyBorder="1" applyAlignment="1">
      <alignment horizontal="center" wrapText="1"/>
    </xf>
    <xf numFmtId="0" fontId="7" fillId="0" borderId="73" xfId="0" applyFont="1" applyBorder="1" applyAlignment="1">
      <alignment horizontal="center"/>
    </xf>
    <xf numFmtId="2" fontId="2" fillId="0" borderId="9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34" fillId="0" borderId="74" xfId="0" applyFont="1" applyBorder="1" applyAlignment="1">
      <alignment horizontal="center" wrapText="1"/>
    </xf>
    <xf numFmtId="0" fontId="34" fillId="0" borderId="50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4" fillId="0" borderId="2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2" fontId="1" fillId="0" borderId="35" xfId="0" applyNumberFormat="1" applyFont="1" applyBorder="1" applyAlignment="1">
      <alignment horizontal="center"/>
    </xf>
    <xf numFmtId="0" fontId="34" fillId="0" borderId="3" xfId="0" applyFont="1" applyBorder="1" applyAlignment="1">
      <alignment horizontal="center" vertical="top" wrapText="1"/>
    </xf>
    <xf numFmtId="0" fontId="34" fillId="0" borderId="47" xfId="0" applyFont="1" applyBorder="1" applyAlignment="1">
      <alignment horizontal="center" vertical="center" wrapText="1"/>
    </xf>
    <xf numFmtId="2" fontId="1" fillId="0" borderId="79" xfId="0" applyNumberFormat="1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34" fillId="0" borderId="1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4" fillId="0" borderId="4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2" fontId="1" fillId="0" borderId="64" xfId="0" applyNumberFormat="1" applyFont="1" applyBorder="1" applyAlignment="1">
      <alignment horizontal="center" vertical="top" wrapText="1"/>
    </xf>
    <xf numFmtId="2" fontId="2" fillId="0" borderId="7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34" fillId="0" borderId="66" xfId="0" applyFont="1" applyBorder="1" applyAlignment="1">
      <alignment horizontal="center" vertical="top" wrapText="1"/>
    </xf>
    <xf numFmtId="0" fontId="1" fillId="0" borderId="61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6" fillId="0" borderId="40" xfId="0" applyFont="1" applyBorder="1" applyAlignment="1">
      <alignment horizont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top" wrapText="1"/>
    </xf>
    <xf numFmtId="2" fontId="1" fillId="0" borderId="61" xfId="0" applyNumberFormat="1" applyFont="1" applyBorder="1" applyAlignment="1">
      <alignment horizontal="center"/>
    </xf>
    <xf numFmtId="2" fontId="1" fillId="0" borderId="98" xfId="0" applyNumberFormat="1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0" fontId="1" fillId="0" borderId="5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wrapText="1"/>
    </xf>
    <xf numFmtId="0" fontId="1" fillId="0" borderId="6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wrapText="1"/>
    </xf>
    <xf numFmtId="0" fontId="34" fillId="0" borderId="3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4" fillId="0" borderId="6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34" fillId="0" borderId="72" xfId="0" applyFont="1" applyBorder="1" applyAlignment="1">
      <alignment horizontal="center" wrapText="1"/>
    </xf>
    <xf numFmtId="0" fontId="34" fillId="0" borderId="69" xfId="0" applyFont="1" applyBorder="1" applyAlignment="1">
      <alignment horizontal="center" vertical="top" wrapText="1"/>
    </xf>
    <xf numFmtId="0" fontId="34" fillId="0" borderId="67" xfId="0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/>
    </xf>
    <xf numFmtId="0" fontId="34" fillId="0" borderId="67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2" fontId="34" fillId="0" borderId="0" xfId="0" applyNumberFormat="1" applyFont="1" applyBorder="1"/>
    <xf numFmtId="2" fontId="34" fillId="0" borderId="0" xfId="0" applyNumberFormat="1" applyFont="1" applyBorder="1" applyAlignment="1"/>
    <xf numFmtId="0" fontId="1" fillId="3" borderId="1" xfId="0" applyFont="1" applyFill="1" applyBorder="1" applyAlignment="1">
      <alignment horizontal="center"/>
    </xf>
    <xf numFmtId="0" fontId="1" fillId="0" borderId="123" xfId="0" applyFont="1" applyBorder="1" applyAlignment="1">
      <alignment horizontal="center" vertical="top"/>
    </xf>
    <xf numFmtId="0" fontId="1" fillId="0" borderId="44" xfId="0" applyFont="1" applyBorder="1" applyAlignment="1">
      <alignment horizontal="center" vertical="top"/>
    </xf>
    <xf numFmtId="2" fontId="26" fillId="0" borderId="0" xfId="0" applyNumberFormat="1" applyFont="1" applyBorder="1"/>
    <xf numFmtId="2" fontId="26" fillId="0" borderId="0" xfId="0" applyNumberFormat="1" applyFont="1" applyBorder="1" applyAlignment="1"/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34" fillId="0" borderId="5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44" xfId="0" applyFont="1" applyBorder="1" applyAlignment="1">
      <alignment horizontal="center" wrapText="1"/>
    </xf>
    <xf numFmtId="0" fontId="34" fillId="0" borderId="6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34" fillId="0" borderId="59" xfId="0" applyFont="1" applyBorder="1" applyAlignment="1">
      <alignment horizontal="center" vertical="top" wrapText="1"/>
    </xf>
    <xf numFmtId="0" fontId="34" fillId="0" borderId="61" xfId="0" applyFont="1" applyBorder="1" applyAlignment="1">
      <alignment horizontal="center" vertical="top" wrapText="1"/>
    </xf>
    <xf numFmtId="0" fontId="25" fillId="0" borderId="129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0" fillId="0" borderId="130" xfId="0" applyBorder="1" applyAlignment="1">
      <alignment horizontal="center" wrapText="1"/>
    </xf>
    <xf numFmtId="0" fontId="0" fillId="0" borderId="131" xfId="0" applyBorder="1" applyAlignment="1">
      <alignment horizontal="center" wrapText="1"/>
    </xf>
    <xf numFmtId="2" fontId="1" fillId="0" borderId="9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top" wrapText="1"/>
    </xf>
    <xf numFmtId="49" fontId="1" fillId="0" borderId="62" xfId="0" applyNumberFormat="1" applyFont="1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67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vertical="top" wrapText="1"/>
    </xf>
    <xf numFmtId="0" fontId="34" fillId="0" borderId="36" xfId="0" applyFont="1" applyBorder="1" applyAlignment="1">
      <alignment horizontal="center" wrapText="1"/>
    </xf>
    <xf numFmtId="0" fontId="34" fillId="0" borderId="50" xfId="0" applyFont="1" applyBorder="1" applyAlignment="1">
      <alignment horizontal="center" vertical="top" wrapText="1"/>
    </xf>
    <xf numFmtId="0" fontId="34" fillId="0" borderId="67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wrapText="1"/>
    </xf>
    <xf numFmtId="0" fontId="1" fillId="0" borderId="67" xfId="0" applyFont="1" applyBorder="1" applyAlignment="1">
      <alignment horizontal="center" vertical="top"/>
    </xf>
    <xf numFmtId="0" fontId="1" fillId="0" borderId="52" xfId="0" applyFont="1" applyBorder="1" applyAlignment="1">
      <alignment horizontal="center" wrapText="1"/>
    </xf>
    <xf numFmtId="2" fontId="1" fillId="0" borderId="18" xfId="0" applyNumberFormat="1" applyFont="1" applyBorder="1" applyAlignment="1">
      <alignment horizontal="center" vertical="top" wrapText="1"/>
    </xf>
    <xf numFmtId="2" fontId="1" fillId="0" borderId="52" xfId="0" applyNumberFormat="1" applyFont="1" applyBorder="1" applyAlignment="1">
      <alignment horizontal="center"/>
    </xf>
    <xf numFmtId="2" fontId="1" fillId="0" borderId="52" xfId="0" applyNumberFormat="1" applyFont="1" applyBorder="1" applyAlignment="1">
      <alignment horizontal="center" wrapText="1"/>
    </xf>
    <xf numFmtId="2" fontId="6" fillId="0" borderId="40" xfId="0" applyNumberFormat="1" applyFont="1" applyBorder="1" applyAlignment="1">
      <alignment horizontal="center"/>
    </xf>
    <xf numFmtId="2" fontId="6" fillId="0" borderId="40" xfId="0" applyNumberFormat="1" applyFont="1" applyBorder="1" applyAlignment="1">
      <alignment horizontal="center" wrapText="1"/>
    </xf>
    <xf numFmtId="2" fontId="1" fillId="0" borderId="48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44" xfId="0" applyFont="1" applyBorder="1" applyAlignment="1">
      <alignment horizontal="center" wrapText="1"/>
    </xf>
    <xf numFmtId="0" fontId="34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/>
    </xf>
    <xf numFmtId="0" fontId="1" fillId="0" borderId="67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/>
    </xf>
    <xf numFmtId="0" fontId="1" fillId="0" borderId="6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34" fillId="0" borderId="50" xfId="0" applyFont="1" applyBorder="1" applyAlignment="1">
      <alignment vertical="top" wrapText="1"/>
    </xf>
    <xf numFmtId="0" fontId="1" fillId="0" borderId="47" xfId="0" applyFont="1" applyBorder="1"/>
    <xf numFmtId="0" fontId="1" fillId="0" borderId="12" xfId="0" applyFont="1" applyBorder="1" applyAlignment="1">
      <alignment horizontal="center" vertical="top" wrapText="1"/>
    </xf>
    <xf numFmtId="0" fontId="7" fillId="0" borderId="72" xfId="0" applyFont="1" applyBorder="1" applyAlignment="1">
      <alignment horizontal="center"/>
    </xf>
    <xf numFmtId="2" fontId="1" fillId="0" borderId="128" xfId="0" applyNumberFormat="1" applyFont="1" applyBorder="1" applyAlignment="1">
      <alignment horizontal="center" vertical="top" wrapText="1"/>
    </xf>
    <xf numFmtId="2" fontId="1" fillId="0" borderId="123" xfId="0" applyNumberFormat="1" applyFont="1" applyBorder="1" applyAlignment="1">
      <alignment horizontal="center" vertical="top" wrapText="1"/>
    </xf>
    <xf numFmtId="2" fontId="1" fillId="0" borderId="132" xfId="0" applyNumberFormat="1" applyFont="1" applyBorder="1" applyAlignment="1">
      <alignment horizontal="center" vertical="center" wrapText="1"/>
    </xf>
    <xf numFmtId="0" fontId="34" fillId="0" borderId="34" xfId="0" applyFont="1" applyBorder="1" applyAlignment="1">
      <alignment vertical="top" wrapText="1"/>
    </xf>
    <xf numFmtId="0" fontId="34" fillId="0" borderId="45" xfId="0" applyFont="1" applyBorder="1" applyAlignment="1">
      <alignment vertical="top" wrapText="1"/>
    </xf>
    <xf numFmtId="0" fontId="25" fillId="0" borderId="6" xfId="0" applyFont="1" applyBorder="1" applyAlignment="1">
      <alignment horizontal="center"/>
    </xf>
    <xf numFmtId="0" fontId="34" fillId="0" borderId="55" xfId="0" applyFont="1" applyBorder="1" applyAlignment="1">
      <alignment vertical="top" wrapText="1"/>
    </xf>
    <xf numFmtId="0" fontId="34" fillId="0" borderId="36" xfId="0" applyFont="1" applyBorder="1" applyAlignment="1">
      <alignment vertical="top" wrapText="1"/>
    </xf>
    <xf numFmtId="0" fontId="34" fillId="0" borderId="57" xfId="0" applyFont="1" applyBorder="1" applyAlignment="1">
      <alignment vertical="top" wrapText="1"/>
    </xf>
    <xf numFmtId="0" fontId="2" fillId="0" borderId="95" xfId="0" applyFont="1" applyBorder="1" applyAlignment="1">
      <alignment horizontal="center"/>
    </xf>
    <xf numFmtId="0" fontId="32" fillId="0" borderId="12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34" fillId="0" borderId="6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wrapText="1"/>
    </xf>
    <xf numFmtId="0" fontId="34" fillId="0" borderId="50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50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2" fontId="1" fillId="0" borderId="61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15" fillId="0" borderId="133" xfId="0" applyFont="1" applyBorder="1" applyAlignment="1">
      <alignment horizontal="center" vertical="top" wrapText="1"/>
    </xf>
    <xf numFmtId="0" fontId="15" fillId="0" borderId="134" xfId="0" applyFont="1" applyBorder="1" applyAlignment="1">
      <alignment horizontal="center" vertical="top" wrapText="1"/>
    </xf>
    <xf numFmtId="2" fontId="1" fillId="0" borderId="63" xfId="0" applyNumberFormat="1" applyFont="1" applyBorder="1" applyAlignment="1">
      <alignment horizontal="center"/>
    </xf>
    <xf numFmtId="2" fontId="1" fillId="0" borderId="8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2" fontId="1" fillId="0" borderId="65" xfId="0" applyNumberFormat="1" applyFont="1" applyBorder="1" applyAlignment="1">
      <alignment horizontal="center" vertical="top" wrapText="1"/>
    </xf>
    <xf numFmtId="2" fontId="1" fillId="0" borderId="78" xfId="0" applyNumberFormat="1" applyFont="1" applyBorder="1" applyAlignment="1">
      <alignment horizontal="center" vertical="top" wrapText="1"/>
    </xf>
    <xf numFmtId="0" fontId="7" fillId="0" borderId="65" xfId="0" applyFont="1" applyBorder="1" applyAlignment="1">
      <alignment horizontal="center"/>
    </xf>
    <xf numFmtId="2" fontId="1" fillId="0" borderId="5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6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7" fillId="0" borderId="62" xfId="0" applyFont="1" applyBorder="1"/>
    <xf numFmtId="0" fontId="4" fillId="0" borderId="40" xfId="0" applyFont="1" applyBorder="1"/>
    <xf numFmtId="0" fontId="12" fillId="0" borderId="62" xfId="0" applyFont="1" applyBorder="1"/>
    <xf numFmtId="0" fontId="4" fillId="0" borderId="6" xfId="0" applyFont="1" applyBorder="1"/>
    <xf numFmtId="0" fontId="7" fillId="3" borderId="6" xfId="0" applyFont="1" applyFill="1" applyBorder="1"/>
    <xf numFmtId="0" fontId="4" fillId="0" borderId="42" xfId="0" applyFont="1" applyBorder="1" applyAlignment="1"/>
    <xf numFmtId="0" fontId="4" fillId="0" borderId="43" xfId="0" applyFont="1" applyBorder="1" applyAlignment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2" fontId="34" fillId="0" borderId="0" xfId="0" applyNumberFormat="1" applyFont="1" applyBorder="1" applyAlignment="1">
      <alignment horizontal="left"/>
    </xf>
    <xf numFmtId="2" fontId="34" fillId="0" borderId="0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 vertical="top"/>
    </xf>
    <xf numFmtId="0" fontId="25" fillId="0" borderId="13" xfId="0" applyFont="1" applyBorder="1" applyAlignment="1">
      <alignment horizontal="center" vertical="top"/>
    </xf>
    <xf numFmtId="0" fontId="3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5" fillId="0" borderId="21" xfId="0" applyFont="1" applyBorder="1" applyAlignment="1">
      <alignment horizontal="center" vertical="top"/>
    </xf>
    <xf numFmtId="0" fontId="25" fillId="0" borderId="25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1" fillId="0" borderId="67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5" fillId="0" borderId="10" xfId="0" applyFont="1" applyBorder="1" applyAlignment="1">
      <alignment horizontal="center" vertical="top"/>
    </xf>
    <xf numFmtId="0" fontId="25" fillId="0" borderId="67" xfId="0" applyFont="1" applyBorder="1" applyAlignment="1">
      <alignment horizontal="center" vertical="top"/>
    </xf>
    <xf numFmtId="0" fontId="25" fillId="0" borderId="11" xfId="0" applyFont="1" applyBorder="1" applyAlignment="1">
      <alignment horizontal="center" vertical="top"/>
    </xf>
    <xf numFmtId="2" fontId="25" fillId="0" borderId="15" xfId="0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0" fontId="37" fillId="0" borderId="72" xfId="0" applyFont="1" applyBorder="1" applyAlignment="1">
      <alignment horizontal="center" vertical="top"/>
    </xf>
    <xf numFmtId="0" fontId="37" fillId="0" borderId="41" xfId="0" applyFont="1" applyBorder="1" applyAlignment="1">
      <alignment horizontal="center" vertical="top"/>
    </xf>
    <xf numFmtId="0" fontId="25" fillId="0" borderId="135" xfId="0" applyFont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59" xfId="0" applyBorder="1" applyAlignment="1"/>
    <xf numFmtId="0" fontId="0" fillId="0" borderId="61" xfId="0" applyBorder="1" applyAlignment="1"/>
    <xf numFmtId="0" fontId="1" fillId="0" borderId="4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67" xfId="0" applyFont="1" applyBorder="1" applyAlignment="1">
      <alignment horizontal="center" vertical="top"/>
    </xf>
    <xf numFmtId="0" fontId="1" fillId="0" borderId="56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34" fillId="0" borderId="12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32" fillId="0" borderId="12" xfId="0" applyFont="1" applyBorder="1" applyAlignment="1">
      <alignment horizontal="center" vertical="top" wrapText="1"/>
    </xf>
    <xf numFmtId="0" fontId="32" fillId="0" borderId="50" xfId="0" applyFont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2" fontId="4" fillId="0" borderId="15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" fillId="0" borderId="106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46" xfId="0" applyFont="1" applyBorder="1" applyAlignment="1">
      <alignment horizontal="center" vertical="top"/>
    </xf>
    <xf numFmtId="0" fontId="4" fillId="0" borderId="56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0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4" fillId="0" borderId="10" xfId="0" applyFont="1" applyBorder="1" applyAlignment="1">
      <alignment horizontal="center" vertical="top" wrapText="1"/>
    </xf>
    <xf numFmtId="0" fontId="34" fillId="0" borderId="6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0" fontId="9" fillId="0" borderId="62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2" fillId="0" borderId="7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34" fillId="0" borderId="12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" fillId="0" borderId="72" xfId="0" applyFont="1" applyBorder="1" applyAlignment="1">
      <alignment horizontal="center" vertical="top"/>
    </xf>
    <xf numFmtId="0" fontId="7" fillId="0" borderId="41" xfId="0" applyFont="1" applyBorder="1" applyAlignment="1">
      <alignment horizontal="center" vertical="top"/>
    </xf>
    <xf numFmtId="2" fontId="26" fillId="0" borderId="0" xfId="0" applyNumberFormat="1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34" fillId="0" borderId="5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0" fillId="0" borderId="2" xfId="0" applyFont="1" applyBorder="1" applyAlignment="1">
      <alignment horizontal="center"/>
    </xf>
    <xf numFmtId="0" fontId="34" fillId="0" borderId="11" xfId="0" applyFont="1" applyBorder="1" applyAlignment="1">
      <alignment horizontal="center" vertical="top" wrapText="1"/>
    </xf>
    <xf numFmtId="0" fontId="7" fillId="0" borderId="73" xfId="0" applyFont="1" applyBorder="1" applyAlignment="1">
      <alignment horizontal="center" vertical="top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34" fillId="0" borderId="44" xfId="0" applyFont="1" applyBorder="1" applyAlignment="1">
      <alignment horizontal="center" wrapText="1"/>
    </xf>
    <xf numFmtId="0" fontId="34" fillId="0" borderId="3" xfId="0" applyFont="1" applyBorder="1" applyAlignment="1">
      <alignment horizontal="center" wrapText="1"/>
    </xf>
    <xf numFmtId="0" fontId="34" fillId="0" borderId="36" xfId="0" applyFont="1" applyBorder="1" applyAlignment="1">
      <alignment horizontal="center" wrapText="1"/>
    </xf>
    <xf numFmtId="0" fontId="34" fillId="0" borderId="50" xfId="0" applyFont="1" applyBorder="1" applyAlignment="1">
      <alignment horizontal="center" wrapText="1"/>
    </xf>
    <xf numFmtId="0" fontId="34" fillId="0" borderId="123" xfId="0" applyFont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28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41" fillId="0" borderId="2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" fillId="0" borderId="57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1" fillId="0" borderId="7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41" fillId="0" borderId="44" xfId="0" applyFont="1" applyBorder="1" applyAlignment="1">
      <alignment horizontal="center"/>
    </xf>
    <xf numFmtId="0" fontId="7" fillId="0" borderId="17" xfId="0" applyFont="1" applyBorder="1" applyAlignment="1">
      <alignment horizontal="center" vertical="top"/>
    </xf>
    <xf numFmtId="0" fontId="1" fillId="0" borderId="62" xfId="0" applyFont="1" applyBorder="1" applyAlignment="1">
      <alignment vertical="top"/>
    </xf>
    <xf numFmtId="2" fontId="7" fillId="3" borderId="0" xfId="0" applyNumberFormat="1" applyFont="1" applyFill="1" applyBorder="1"/>
    <xf numFmtId="0" fontId="7" fillId="3" borderId="0" xfId="1" applyFont="1" applyFill="1" applyBorder="1"/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54" xfId="0" applyNumberFormat="1" applyFont="1" applyBorder="1" applyAlignment="1">
      <alignment vertical="top" wrapText="1"/>
    </xf>
    <xf numFmtId="0" fontId="25" fillId="0" borderId="47" xfId="0" applyFont="1" applyBorder="1" applyAlignment="1">
      <alignment horizontal="center"/>
    </xf>
    <xf numFmtId="0" fontId="1" fillId="0" borderId="54" xfId="0" applyFont="1" applyBorder="1" applyAlignment="1">
      <alignment vertical="top"/>
    </xf>
    <xf numFmtId="2" fontId="50" fillId="0" borderId="29" xfId="0" applyNumberFormat="1" applyFont="1" applyBorder="1" applyAlignment="1">
      <alignment horizontal="center"/>
    </xf>
    <xf numFmtId="0" fontId="25" fillId="0" borderId="47" xfId="0" applyFont="1" applyBorder="1" applyAlignment="1">
      <alignment vertical="center" wrapText="1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4" xfId="0" applyFont="1" applyBorder="1" applyAlignment="1">
      <alignment horizontal="left" vertical="center"/>
    </xf>
    <xf numFmtId="0" fontId="25" fillId="0" borderId="4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1" fillId="0" borderId="5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/>
    </xf>
    <xf numFmtId="0" fontId="26" fillId="0" borderId="0" xfId="0" applyFont="1" applyBorder="1" applyAlignment="1"/>
    <xf numFmtId="0" fontId="25" fillId="0" borderId="12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5" fillId="0" borderId="46" xfId="0" applyFont="1" applyBorder="1" applyAlignment="1">
      <alignment wrapText="1"/>
    </xf>
    <xf numFmtId="0" fontId="25" fillId="0" borderId="47" xfId="0" applyFont="1" applyBorder="1" applyAlignment="1">
      <alignment wrapText="1"/>
    </xf>
    <xf numFmtId="0" fontId="25" fillId="0" borderId="74" xfId="0" applyFont="1" applyBorder="1" applyAlignment="1">
      <alignment vertical="top" wrapText="1"/>
    </xf>
    <xf numFmtId="0" fontId="25" fillId="0" borderId="67" xfId="0" applyFont="1" applyBorder="1" applyAlignment="1">
      <alignment vertical="top" wrapText="1"/>
    </xf>
    <xf numFmtId="0" fontId="25" fillId="0" borderId="56" xfId="0" applyFont="1" applyBorder="1" applyAlignment="1">
      <alignment vertical="top" wrapText="1"/>
    </xf>
    <xf numFmtId="0" fontId="25" fillId="0" borderId="74" xfId="0" applyFont="1" applyBorder="1" applyAlignment="1">
      <alignment wrapText="1"/>
    </xf>
    <xf numFmtId="0" fontId="25" fillId="0" borderId="67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0" borderId="15" xfId="0" applyFont="1" applyBorder="1" applyAlignment="1">
      <alignment vertical="top" wrapText="1"/>
    </xf>
    <xf numFmtId="0" fontId="25" fillId="0" borderId="10" xfId="0" applyFont="1" applyBorder="1" applyAlignment="1">
      <alignment wrapText="1"/>
    </xf>
    <xf numFmtId="0" fontId="25" fillId="0" borderId="57" xfId="0" applyFont="1" applyBorder="1" applyAlignment="1">
      <alignment vertical="top" wrapText="1"/>
    </xf>
    <xf numFmtId="0" fontId="25" fillId="0" borderId="37" xfId="0" applyFont="1" applyBorder="1" applyAlignment="1">
      <alignment vertical="top" wrapText="1"/>
    </xf>
    <xf numFmtId="0" fontId="25" fillId="0" borderId="56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0" fontId="28" fillId="0" borderId="1" xfId="0" applyFont="1" applyBorder="1" applyAlignment="1"/>
    <xf numFmtId="0" fontId="30" fillId="0" borderId="1" xfId="0" applyFont="1" applyBorder="1" applyAlignment="1"/>
    <xf numFmtId="0" fontId="26" fillId="0" borderId="1" xfId="0" applyFont="1" applyBorder="1" applyAlignment="1"/>
    <xf numFmtId="0" fontId="27" fillId="0" borderId="1" xfId="0" applyFont="1" applyBorder="1" applyAlignment="1"/>
    <xf numFmtId="0" fontId="31" fillId="0" borderId="0" xfId="0" applyFont="1" applyAlignment="1"/>
    <xf numFmtId="0" fontId="27" fillId="0" borderId="0" xfId="0" applyFont="1" applyAlignment="1"/>
    <xf numFmtId="0" fontId="26" fillId="0" borderId="61" xfId="0" applyFont="1" applyBorder="1" applyAlignment="1"/>
    <xf numFmtId="0" fontId="26" fillId="0" borderId="62" xfId="0" applyFont="1" applyBorder="1" applyAlignment="1"/>
    <xf numFmtId="0" fontId="25" fillId="0" borderId="12" xfId="0" applyFont="1" applyBorder="1" applyAlignment="1">
      <alignment horizontal="left" vertical="top"/>
    </xf>
    <xf numFmtId="0" fontId="25" fillId="0" borderId="50" xfId="0" applyFont="1" applyBorder="1" applyAlignment="1">
      <alignment horizontal="left" vertical="top"/>
    </xf>
    <xf numFmtId="0" fontId="25" fillId="0" borderId="18" xfId="0" applyFont="1" applyBorder="1" applyAlignment="1">
      <alignment horizontal="left"/>
    </xf>
    <xf numFmtId="0" fontId="25" fillId="0" borderId="40" xfId="0" applyFont="1" applyBorder="1" applyAlignment="1">
      <alignment horizontal="left"/>
    </xf>
    <xf numFmtId="0" fontId="25" fillId="0" borderId="40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wrapText="1"/>
    </xf>
    <xf numFmtId="0" fontId="25" fillId="0" borderId="52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4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16" xfId="0" applyFont="1" applyBorder="1" applyAlignment="1">
      <alignment horizontal="left" vertical="center" wrapText="1"/>
    </xf>
    <xf numFmtId="0" fontId="25" fillId="0" borderId="115" xfId="0" applyFont="1" applyBorder="1" applyAlignment="1">
      <alignment horizontal="left" vertical="center" wrapText="1"/>
    </xf>
    <xf numFmtId="0" fontId="25" fillId="0" borderId="120" xfId="0" applyFont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top" wrapText="1"/>
    </xf>
    <xf numFmtId="0" fontId="25" fillId="0" borderId="50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" fillId="0" borderId="91" xfId="0" applyFont="1" applyBorder="1" applyAlignment="1">
      <alignment horizontal="left" wrapText="1"/>
    </xf>
    <xf numFmtId="0" fontId="1" fillId="0" borderId="84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3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top" wrapText="1"/>
    </xf>
    <xf numFmtId="0" fontId="1" fillId="0" borderId="8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48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/>
    </xf>
    <xf numFmtId="0" fontId="1" fillId="0" borderId="1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8" xfId="0" applyFont="1" applyBorder="1" applyAlignment="1">
      <alignment horizontal="left"/>
    </xf>
    <xf numFmtId="0" fontId="1" fillId="0" borderId="4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54" xfId="0" applyFont="1" applyBorder="1" applyAlignment="1">
      <alignment horizontal="left"/>
    </xf>
    <xf numFmtId="0" fontId="1" fillId="0" borderId="44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wrapText="1"/>
    </xf>
    <xf numFmtId="0" fontId="4" fillId="0" borderId="47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 wrapText="1"/>
    </xf>
    <xf numFmtId="0" fontId="4" fillId="0" borderId="74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left" vertical="top" wrapText="1"/>
    </xf>
    <xf numFmtId="0" fontId="1" fillId="0" borderId="74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/>
    </xf>
    <xf numFmtId="0" fontId="4" fillId="0" borderId="63" xfId="0" applyFont="1" applyBorder="1" applyAlignment="1">
      <alignment horizontal="left" vertical="top" wrapText="1"/>
    </xf>
    <xf numFmtId="0" fontId="5" fillId="0" borderId="87" xfId="0" applyFont="1" applyBorder="1" applyAlignment="1">
      <alignment horizontal="left" wrapText="1"/>
    </xf>
    <xf numFmtId="0" fontId="5" fillId="0" borderId="84" xfId="0" applyFont="1" applyBorder="1" applyAlignment="1">
      <alignment horizontal="left" wrapText="1"/>
    </xf>
    <xf numFmtId="0" fontId="4" fillId="0" borderId="48" xfId="0" applyFont="1" applyBorder="1" applyAlignment="1">
      <alignment horizontal="left" vertical="top" wrapText="1"/>
    </xf>
    <xf numFmtId="0" fontId="34" fillId="0" borderId="10" xfId="0" applyFont="1" applyBorder="1" applyAlignment="1">
      <alignment vertical="top" wrapText="1"/>
    </xf>
    <xf numFmtId="0" fontId="34" fillId="0" borderId="67" xfId="0" applyFont="1" applyBorder="1" applyAlignment="1">
      <alignment vertical="top" wrapText="1"/>
    </xf>
    <xf numFmtId="0" fontId="34" fillId="0" borderId="10" xfId="0" applyFont="1" applyBorder="1" applyAlignment="1">
      <alignment wrapText="1"/>
    </xf>
    <xf numFmtId="0" fontId="34" fillId="0" borderId="67" xfId="0" applyFont="1" applyBorder="1" applyAlignment="1">
      <alignment vertical="top" wrapText="1"/>
    </xf>
    <xf numFmtId="0" fontId="34" fillId="0" borderId="36" xfId="0" applyFont="1" applyBorder="1" applyAlignment="1">
      <alignment wrapText="1"/>
    </xf>
    <xf numFmtId="0" fontId="34" fillId="0" borderId="67" xfId="0" applyFont="1" applyBorder="1" applyAlignment="1">
      <alignment wrapText="1"/>
    </xf>
    <xf numFmtId="0" fontId="34" fillId="0" borderId="15" xfId="0" applyFont="1" applyBorder="1" applyAlignment="1">
      <alignment wrapText="1"/>
    </xf>
    <xf numFmtId="0" fontId="34" fillId="0" borderId="15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34" fillId="0" borderId="73" xfId="0" applyFont="1" applyBorder="1" applyAlignment="1">
      <alignment vertical="top" wrapText="1"/>
    </xf>
    <xf numFmtId="0" fontId="34" fillId="0" borderId="72" xfId="0" applyFont="1" applyBorder="1" applyAlignment="1">
      <alignment vertical="top" wrapText="1"/>
    </xf>
    <xf numFmtId="0" fontId="34" fillId="0" borderId="73" xfId="0" applyFont="1" applyBorder="1" applyAlignment="1">
      <alignment wrapText="1"/>
    </xf>
    <xf numFmtId="0" fontId="34" fillId="0" borderId="41" xfId="0" applyFont="1" applyBorder="1" applyAlignment="1">
      <alignment vertical="top" wrapText="1"/>
    </xf>
    <xf numFmtId="0" fontId="32" fillId="0" borderId="72" xfId="0" applyFont="1" applyBorder="1" applyAlignment="1">
      <alignment vertical="top" wrapText="1"/>
    </xf>
    <xf numFmtId="0" fontId="32" fillId="0" borderId="73" xfId="0" applyFont="1" applyBorder="1" applyAlignment="1">
      <alignment vertical="top" wrapText="1"/>
    </xf>
    <xf numFmtId="0" fontId="32" fillId="0" borderId="41" xfId="0" applyFont="1" applyBorder="1" applyAlignment="1">
      <alignment vertical="top" wrapText="1"/>
    </xf>
    <xf numFmtId="0" fontId="34" fillId="0" borderId="58" xfId="0" applyFont="1" applyBorder="1" applyAlignment="1">
      <alignment vertical="center" wrapText="1"/>
    </xf>
    <xf numFmtId="0" fontId="34" fillId="0" borderId="75" xfId="0" applyFont="1" applyBorder="1" applyAlignment="1">
      <alignment vertical="top" wrapText="1"/>
    </xf>
    <xf numFmtId="0" fontId="34" fillId="0" borderId="73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16" xfId="0" applyFont="1" applyBorder="1" applyAlignment="1">
      <alignment wrapText="1"/>
    </xf>
    <xf numFmtId="0" fontId="34" fillId="0" borderId="79" xfId="0" applyFont="1" applyBorder="1" applyAlignment="1">
      <alignment wrapText="1"/>
    </xf>
    <xf numFmtId="0" fontId="1" fillId="0" borderId="36" xfId="0" applyFont="1" applyBorder="1" applyAlignment="1">
      <alignment horizontal="left" wrapText="1"/>
    </xf>
    <xf numFmtId="0" fontId="1" fillId="0" borderId="70" xfId="0" applyFont="1" applyBorder="1" applyAlignment="1">
      <alignment horizontal="left" vertical="top" wrapText="1"/>
    </xf>
    <xf numFmtId="0" fontId="1" fillId="0" borderId="70" xfId="0" applyFont="1" applyBorder="1" applyAlignment="1">
      <alignment horizontal="left" wrapText="1"/>
    </xf>
    <xf numFmtId="0" fontId="4" fillId="0" borderId="58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25" fillId="0" borderId="124" xfId="0" applyFont="1" applyBorder="1" applyAlignment="1">
      <alignment horizontal="left" vertical="center" wrapText="1"/>
    </xf>
    <xf numFmtId="0" fontId="25" fillId="0" borderId="127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56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1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0" fontId="1" fillId="0" borderId="70" xfId="0" applyFont="1" applyBorder="1"/>
    <xf numFmtId="0" fontId="1" fillId="0" borderId="7" xfId="0" applyFont="1" applyBorder="1" applyAlignment="1">
      <alignment horizontal="center"/>
    </xf>
    <xf numFmtId="0" fontId="1" fillId="0" borderId="95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6" xfId="0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149"/>
  <sheetViews>
    <sheetView view="pageBreakPreview" topLeftCell="A55" zoomScale="70" zoomScaleSheetLayoutView="70" workbookViewId="0">
      <selection activeCell="F72" sqref="F72:G74"/>
    </sheetView>
  </sheetViews>
  <sheetFormatPr defaultRowHeight="18" customHeight="1"/>
  <cols>
    <col min="1" max="1" width="21.85546875" style="6" customWidth="1"/>
    <col min="2" max="2" width="40.5703125" style="1255" customWidth="1"/>
    <col min="3" max="3" width="25.42578125" style="1217" customWidth="1"/>
    <col min="4" max="4" width="9.5703125" style="254" customWidth="1"/>
    <col min="5" max="5" width="10.140625" style="254" customWidth="1"/>
    <col min="6" max="7" width="7.7109375" style="6" customWidth="1"/>
    <col min="8" max="8" width="3.42578125" style="53" customWidth="1"/>
    <col min="9" max="11" width="9.140625" style="254"/>
    <col min="12" max="12" width="19" style="254" customWidth="1"/>
    <col min="13" max="13" width="13.5703125" style="254" customWidth="1"/>
    <col min="14" max="14" width="14.28515625" style="6" customWidth="1"/>
    <col min="15" max="17" width="9.140625" style="73"/>
    <col min="18" max="18" width="19" style="73" customWidth="1"/>
    <col min="19" max="19" width="13.5703125" style="73" customWidth="1"/>
    <col min="20" max="20" width="9.5703125" style="73" customWidth="1"/>
    <col min="21" max="21" width="10.140625" style="73" customWidth="1"/>
    <col min="22" max="22" width="9.140625" style="73"/>
    <col min="23" max="16384" width="9.140625" style="6"/>
  </cols>
  <sheetData>
    <row r="1" spans="1:22" s="2" customFormat="1" ht="18" customHeight="1">
      <c r="B1" s="1235"/>
      <c r="C1" s="1211"/>
      <c r="D1" s="244"/>
      <c r="E1" s="244"/>
      <c r="H1" s="51"/>
      <c r="I1" s="244"/>
      <c r="J1" s="244"/>
      <c r="K1" s="244"/>
      <c r="L1" s="244"/>
      <c r="M1" s="244"/>
      <c r="O1" s="72"/>
      <c r="P1" s="72"/>
      <c r="Q1" s="72"/>
      <c r="R1" s="72"/>
      <c r="S1" s="72"/>
      <c r="T1" s="72"/>
      <c r="U1" s="72"/>
      <c r="V1" s="72"/>
    </row>
    <row r="2" spans="1:22" s="2" customFormat="1" ht="18" customHeight="1">
      <c r="B2" s="1235"/>
      <c r="C2" s="1211"/>
      <c r="D2" s="244"/>
      <c r="E2" s="244"/>
      <c r="H2" s="51"/>
      <c r="I2" s="244"/>
      <c r="J2" s="244"/>
      <c r="K2" s="1077" t="s">
        <v>260</v>
      </c>
      <c r="L2" s="1077"/>
      <c r="M2" s="1077"/>
      <c r="O2" s="72"/>
      <c r="P2" s="72"/>
      <c r="Q2" s="72"/>
      <c r="R2" s="72">
        <v>40</v>
      </c>
      <c r="S2" s="72">
        <v>60</v>
      </c>
      <c r="T2" s="72"/>
      <c r="U2" s="72"/>
      <c r="V2" s="72"/>
    </row>
    <row r="3" spans="1:22" s="2" customFormat="1" ht="18" customHeight="1">
      <c r="B3" s="1235"/>
      <c r="C3" s="1211"/>
      <c r="D3" s="244"/>
      <c r="E3" s="244"/>
      <c r="H3" s="51"/>
      <c r="I3" s="244"/>
      <c r="J3" s="244"/>
      <c r="K3" s="955" t="s">
        <v>31</v>
      </c>
      <c r="L3" s="955"/>
      <c r="M3" s="955"/>
      <c r="O3" s="72"/>
      <c r="P3" s="72"/>
      <c r="Q3" s="72"/>
      <c r="R3" s="72">
        <v>50</v>
      </c>
      <c r="S3" s="72" t="s">
        <v>184</v>
      </c>
      <c r="T3" s="72"/>
      <c r="U3" s="72"/>
      <c r="V3" s="72"/>
    </row>
    <row r="4" spans="1:22" s="2" customFormat="1" ht="18" customHeight="1">
      <c r="B4" s="1235"/>
      <c r="C4" s="1211"/>
      <c r="D4" s="244"/>
      <c r="E4" s="244"/>
      <c r="H4" s="51"/>
      <c r="I4" s="244"/>
      <c r="J4" s="244"/>
      <c r="K4" s="1077" t="s">
        <v>32</v>
      </c>
      <c r="L4" s="1077"/>
      <c r="M4" s="1077"/>
      <c r="O4" s="72"/>
      <c r="P4" s="72"/>
      <c r="Q4" s="72"/>
      <c r="R4" s="72"/>
      <c r="S4" s="72"/>
      <c r="T4" s="72"/>
      <c r="U4" s="72"/>
      <c r="V4" s="72"/>
    </row>
    <row r="5" spans="1:22" s="2" customFormat="1" ht="18" customHeight="1">
      <c r="B5" s="1235"/>
      <c r="C5" s="1211"/>
      <c r="D5" s="244"/>
      <c r="E5" s="244"/>
      <c r="H5" s="51"/>
      <c r="I5" s="244"/>
      <c r="J5" s="244"/>
      <c r="K5" s="1078"/>
      <c r="L5" s="1078"/>
      <c r="M5" s="1078"/>
      <c r="O5" s="72"/>
      <c r="P5" s="72"/>
      <c r="Q5" s="72"/>
      <c r="R5" s="72"/>
      <c r="S5" s="72"/>
      <c r="T5" s="72"/>
      <c r="U5" s="72"/>
      <c r="V5" s="72"/>
    </row>
    <row r="6" spans="1:22" s="2" customFormat="1" ht="41.25" customHeight="1" thickBot="1">
      <c r="A6" s="1081" t="s">
        <v>261</v>
      </c>
      <c r="B6" s="1081"/>
      <c r="C6" s="1081"/>
      <c r="D6" s="1081"/>
      <c r="E6" s="1081"/>
      <c r="F6" s="1081"/>
      <c r="G6" s="1081"/>
      <c r="H6" s="1081"/>
      <c r="I6" s="1081"/>
      <c r="J6" s="1081"/>
      <c r="K6" s="1081"/>
      <c r="L6" s="1081"/>
      <c r="M6" s="1081"/>
      <c r="O6" s="72"/>
      <c r="P6" s="72"/>
      <c r="Q6" s="72"/>
      <c r="R6" s="72"/>
      <c r="S6" s="72"/>
      <c r="T6" s="72"/>
      <c r="U6" s="72"/>
      <c r="V6" s="72"/>
    </row>
    <row r="7" spans="1:22" s="4" customFormat="1" ht="18" customHeight="1" thickBot="1">
      <c r="A7" s="1079" t="s">
        <v>0</v>
      </c>
      <c r="B7" s="1236" t="s">
        <v>1</v>
      </c>
      <c r="C7" s="1261"/>
      <c r="D7" s="519" t="s">
        <v>170</v>
      </c>
      <c r="E7" s="520" t="s">
        <v>171</v>
      </c>
      <c r="F7" s="1085" t="s">
        <v>216</v>
      </c>
      <c r="G7" s="521" t="s">
        <v>217</v>
      </c>
      <c r="H7" s="1096" t="s">
        <v>2</v>
      </c>
      <c r="I7" s="1093" t="s">
        <v>3</v>
      </c>
      <c r="J7" s="1094"/>
      <c r="K7" s="1095"/>
      <c r="L7" s="558" t="s">
        <v>5</v>
      </c>
      <c r="M7" s="559" t="s">
        <v>4</v>
      </c>
      <c r="N7" s="560" t="s">
        <v>7</v>
      </c>
      <c r="O7" s="1082" t="s">
        <v>3</v>
      </c>
      <c r="P7" s="1083"/>
      <c r="Q7" s="1084"/>
      <c r="R7" s="74" t="s">
        <v>5</v>
      </c>
      <c r="S7" s="114" t="s">
        <v>4</v>
      </c>
      <c r="T7" s="195" t="s">
        <v>170</v>
      </c>
      <c r="U7" s="196" t="s">
        <v>171</v>
      </c>
      <c r="V7" s="105"/>
    </row>
    <row r="8" spans="1:22" ht="18" customHeight="1" thickBot="1">
      <c r="A8" s="1080"/>
      <c r="B8" s="1237"/>
      <c r="C8" s="1262"/>
      <c r="D8" s="522"/>
      <c r="E8" s="523"/>
      <c r="F8" s="1086"/>
      <c r="G8" s="524"/>
      <c r="H8" s="1097"/>
      <c r="I8" s="561" t="s">
        <v>9</v>
      </c>
      <c r="J8" s="562" t="s">
        <v>10</v>
      </c>
      <c r="K8" s="561" t="s">
        <v>11</v>
      </c>
      <c r="L8" s="563" t="s">
        <v>6</v>
      </c>
      <c r="M8" s="564"/>
      <c r="N8" s="565" t="s">
        <v>8</v>
      </c>
      <c r="O8" s="76" t="s">
        <v>9</v>
      </c>
      <c r="P8" s="72" t="s">
        <v>10</v>
      </c>
      <c r="Q8" s="76" t="s">
        <v>11</v>
      </c>
      <c r="R8" s="77" t="s">
        <v>6</v>
      </c>
      <c r="S8" s="115"/>
      <c r="T8" s="197"/>
      <c r="U8" s="198"/>
    </row>
    <row r="9" spans="1:22" ht="18" customHeight="1">
      <c r="A9" s="1090" t="s">
        <v>12</v>
      </c>
      <c r="B9" s="1238" t="s">
        <v>13</v>
      </c>
      <c r="C9" s="1263"/>
      <c r="D9" s="566"/>
      <c r="E9" s="567"/>
      <c r="F9" s="1360">
        <v>40</v>
      </c>
      <c r="G9" s="1361">
        <v>40</v>
      </c>
      <c r="H9" s="568">
        <v>40</v>
      </c>
      <c r="I9" s="525">
        <f>SUM(O9*F9)/H9</f>
        <v>5.0999999999999996</v>
      </c>
      <c r="J9" s="526">
        <f>SUM(P9*F9)/H9</f>
        <v>4.5999999999999996</v>
      </c>
      <c r="K9" s="526">
        <f>SUM(Q9*F9)/H9</f>
        <v>0.3</v>
      </c>
      <c r="L9" s="526">
        <f>SUM(R9*F9)/H9</f>
        <v>63</v>
      </c>
      <c r="M9" s="527">
        <f>SUM(S9*F9)/H9</f>
        <v>0</v>
      </c>
      <c r="N9" s="569">
        <v>1</v>
      </c>
      <c r="O9" s="116">
        <v>5.0999999999999996</v>
      </c>
      <c r="P9" s="78">
        <v>4.5999999999999996</v>
      </c>
      <c r="Q9" s="78">
        <v>0.3</v>
      </c>
      <c r="R9" s="78">
        <v>63</v>
      </c>
      <c r="S9" s="79">
        <v>0</v>
      </c>
      <c r="T9" s="199"/>
      <c r="U9" s="200"/>
    </row>
    <row r="10" spans="1:22" ht="24.75" customHeight="1" thickBot="1">
      <c r="A10" s="1091"/>
      <c r="B10" s="1239" t="s">
        <v>14</v>
      </c>
      <c r="C10" s="1264"/>
      <c r="D10" s="571">
        <f>SUM(F10*T10)/H10</f>
        <v>90</v>
      </c>
      <c r="E10" s="528">
        <f>SUM(F10*U10)/H10</f>
        <v>60</v>
      </c>
      <c r="F10" s="1205">
        <v>60</v>
      </c>
      <c r="G10" s="596">
        <v>40</v>
      </c>
      <c r="H10" s="572">
        <v>40</v>
      </c>
      <c r="I10" s="529">
        <f>SUM(O10*F10)/H10</f>
        <v>1.7099999999999997</v>
      </c>
      <c r="J10" s="530">
        <f>SUM(P10*F10)/H10</f>
        <v>8.01</v>
      </c>
      <c r="K10" s="530">
        <f>SUM(Q10*F10)/H10</f>
        <v>6.93</v>
      </c>
      <c r="L10" s="530">
        <f>SUM(R10*F10)/H10</f>
        <v>107.1</v>
      </c>
      <c r="M10" s="531">
        <f>SUM(S10*F10)/H10</f>
        <v>6.3</v>
      </c>
      <c r="N10" s="551">
        <v>48</v>
      </c>
      <c r="O10" s="80">
        <v>1.1399999999999999</v>
      </c>
      <c r="P10" s="81">
        <v>5.34</v>
      </c>
      <c r="Q10" s="81">
        <v>4.62</v>
      </c>
      <c r="R10" s="81">
        <v>71.400000000000006</v>
      </c>
      <c r="S10" s="82">
        <v>4.2</v>
      </c>
      <c r="T10" s="176">
        <v>60</v>
      </c>
      <c r="U10" s="177">
        <v>40</v>
      </c>
    </row>
    <row r="11" spans="1:22" ht="30" customHeight="1">
      <c r="A11" s="1091"/>
      <c r="B11" s="1240" t="s">
        <v>96</v>
      </c>
      <c r="C11" s="1265"/>
      <c r="D11" s="573"/>
      <c r="E11" s="574"/>
      <c r="F11" s="1205">
        <v>200</v>
      </c>
      <c r="G11" s="596">
        <v>180</v>
      </c>
      <c r="H11" s="572">
        <v>180</v>
      </c>
      <c r="I11" s="525">
        <f>SUM(O11*F11)/H11</f>
        <v>6.6666666666666666E-2</v>
      </c>
      <c r="J11" s="526">
        <f>SUM(P11*F11)/H11</f>
        <v>2.2222222222222223E-2</v>
      </c>
      <c r="K11" s="526">
        <f>SUM(Q11*F11)/H11</f>
        <v>11.1</v>
      </c>
      <c r="L11" s="526">
        <f>SUM(R11*F11)/H11</f>
        <v>44.444444444444443</v>
      </c>
      <c r="M11" s="527">
        <f>SUM(S11*F11)/H11</f>
        <v>3.3333333333333333E-2</v>
      </c>
      <c r="N11" s="551">
        <v>79</v>
      </c>
      <c r="O11" s="83">
        <v>0.06</v>
      </c>
      <c r="P11" s="84">
        <v>0.02</v>
      </c>
      <c r="Q11" s="84">
        <v>9.99</v>
      </c>
      <c r="R11" s="84">
        <v>40</v>
      </c>
      <c r="S11" s="85">
        <v>0.03</v>
      </c>
      <c r="T11" s="188"/>
      <c r="U11" s="201"/>
    </row>
    <row r="12" spans="1:22" ht="18" customHeight="1">
      <c r="A12" s="1091"/>
      <c r="B12" s="1241"/>
      <c r="C12" s="1266" t="s">
        <v>108</v>
      </c>
      <c r="D12" s="571">
        <f>SUM(F12*T12)/H12</f>
        <v>1.1111111111111112</v>
      </c>
      <c r="E12" s="528">
        <f>SUM(F12*U12)/H12</f>
        <v>1.1111111111111112</v>
      </c>
      <c r="F12" s="575">
        <f>SUM(F11)</f>
        <v>200</v>
      </c>
      <c r="G12" s="576"/>
      <c r="H12" s="577">
        <v>180</v>
      </c>
      <c r="I12" s="578"/>
      <c r="J12" s="579"/>
      <c r="K12" s="579"/>
      <c r="L12" s="579"/>
      <c r="M12" s="531"/>
      <c r="N12" s="551"/>
      <c r="O12" s="86"/>
      <c r="P12" s="87"/>
      <c r="Q12" s="87"/>
      <c r="R12" s="87"/>
      <c r="S12" s="85"/>
      <c r="T12" s="166">
        <v>1</v>
      </c>
      <c r="U12" s="167">
        <v>1</v>
      </c>
    </row>
    <row r="13" spans="1:22" ht="18" customHeight="1">
      <c r="A13" s="1091"/>
      <c r="B13" s="1241"/>
      <c r="C13" s="1266" t="s">
        <v>73</v>
      </c>
      <c r="D13" s="571">
        <f>SUM(F13*T13)/H13</f>
        <v>11.111111111111111</v>
      </c>
      <c r="E13" s="528">
        <f>SUM(F13*U13)/H13</f>
        <v>11.111111111111111</v>
      </c>
      <c r="F13" s="575">
        <f>SUM(F11)</f>
        <v>200</v>
      </c>
      <c r="G13" s="576"/>
      <c r="H13" s="577">
        <v>180</v>
      </c>
      <c r="I13" s="578"/>
      <c r="J13" s="579"/>
      <c r="K13" s="579"/>
      <c r="L13" s="579"/>
      <c r="M13" s="531"/>
      <c r="N13" s="551"/>
      <c r="O13" s="86"/>
      <c r="P13" s="87"/>
      <c r="Q13" s="87"/>
      <c r="R13" s="87"/>
      <c r="S13" s="85"/>
      <c r="T13" s="166">
        <v>10</v>
      </c>
      <c r="U13" s="167">
        <v>10</v>
      </c>
    </row>
    <row r="14" spans="1:22" ht="18" customHeight="1">
      <c r="A14" s="1091"/>
      <c r="B14" s="1242"/>
      <c r="C14" s="1266" t="s">
        <v>71</v>
      </c>
      <c r="D14" s="571">
        <f>SUM(F14*T14)/H14</f>
        <v>166.66666666666666</v>
      </c>
      <c r="E14" s="528">
        <f>SUM(F14*U14)/H14</f>
        <v>166.66666666666666</v>
      </c>
      <c r="F14" s="575">
        <f>SUM(F11)</f>
        <v>200</v>
      </c>
      <c r="G14" s="576"/>
      <c r="H14" s="577">
        <v>180</v>
      </c>
      <c r="I14" s="578"/>
      <c r="J14" s="579"/>
      <c r="K14" s="579"/>
      <c r="L14" s="579"/>
      <c r="M14" s="531"/>
      <c r="N14" s="551"/>
      <c r="O14" s="86"/>
      <c r="P14" s="87"/>
      <c r="Q14" s="87"/>
      <c r="R14" s="87"/>
      <c r="S14" s="85"/>
      <c r="T14" s="166">
        <v>150</v>
      </c>
      <c r="U14" s="167">
        <v>150</v>
      </c>
    </row>
    <row r="15" spans="1:22" ht="18" customHeight="1">
      <c r="A15" s="1091"/>
      <c r="B15" s="1243" t="s">
        <v>15</v>
      </c>
      <c r="C15" s="1264"/>
      <c r="D15" s="571"/>
      <c r="E15" s="581"/>
      <c r="F15" s="1205">
        <v>45</v>
      </c>
      <c r="G15" s="596">
        <v>40</v>
      </c>
      <c r="H15" s="572">
        <v>25</v>
      </c>
      <c r="I15" s="532">
        <f>SUM(O15*F15)/H15</f>
        <v>5.85</v>
      </c>
      <c r="J15" s="533">
        <f>SUM(P15*F15)/H15</f>
        <v>8.0640000000000001</v>
      </c>
      <c r="K15" s="533">
        <f>SUM(Q15*F15)/H15</f>
        <v>56.052</v>
      </c>
      <c r="L15" s="533">
        <f>SUM(R15*F15)/H15</f>
        <v>302.76</v>
      </c>
      <c r="M15" s="534">
        <f>SUM(S15*F15)/H15</f>
        <v>0.72</v>
      </c>
      <c r="N15" s="551" t="s">
        <v>97</v>
      </c>
      <c r="O15" s="90">
        <v>3.25</v>
      </c>
      <c r="P15" s="73">
        <v>4.4800000000000004</v>
      </c>
      <c r="Q15" s="73">
        <v>31.14</v>
      </c>
      <c r="R15" s="73">
        <v>168.2</v>
      </c>
      <c r="S15" s="91">
        <v>0.4</v>
      </c>
      <c r="T15" s="176"/>
      <c r="U15" s="177"/>
    </row>
    <row r="16" spans="1:22" ht="18" customHeight="1">
      <c r="A16" s="1091"/>
      <c r="B16" s="1244"/>
      <c r="C16" s="1264" t="s">
        <v>50</v>
      </c>
      <c r="D16" s="571">
        <f>SUM(F16*T16)/H16</f>
        <v>36</v>
      </c>
      <c r="E16" s="528">
        <f>SUM(F16*U16)/H16</f>
        <v>36</v>
      </c>
      <c r="F16" s="575">
        <f>SUM(F15)</f>
        <v>45</v>
      </c>
      <c r="G16" s="576"/>
      <c r="H16" s="572">
        <v>25</v>
      </c>
      <c r="I16" s="583"/>
      <c r="J16" s="584"/>
      <c r="K16" s="584"/>
      <c r="L16" s="584"/>
      <c r="M16" s="585"/>
      <c r="N16" s="551"/>
      <c r="O16" s="90"/>
      <c r="S16" s="91"/>
      <c r="T16" s="176">
        <v>20</v>
      </c>
      <c r="U16" s="177">
        <v>20</v>
      </c>
    </row>
    <row r="17" spans="1:25" ht="18" customHeight="1" thickBot="1">
      <c r="A17" s="1091"/>
      <c r="B17" s="1245"/>
      <c r="C17" s="1267" t="s">
        <v>51</v>
      </c>
      <c r="D17" s="571">
        <f>SUM(F17*T17)/H17</f>
        <v>9</v>
      </c>
      <c r="E17" s="528">
        <f>SUM(F17*U17)/H17</f>
        <v>9</v>
      </c>
      <c r="F17" s="586">
        <f>SUM(F15)</f>
        <v>45</v>
      </c>
      <c r="G17" s="576"/>
      <c r="H17" s="587">
        <v>25</v>
      </c>
      <c r="I17" s="588"/>
      <c r="J17" s="589"/>
      <c r="K17" s="589"/>
      <c r="L17" s="589"/>
      <c r="M17" s="590"/>
      <c r="N17" s="591"/>
      <c r="O17" s="92"/>
      <c r="P17" s="93"/>
      <c r="Q17" s="93"/>
      <c r="R17" s="93"/>
      <c r="S17" s="94"/>
      <c r="T17" s="202">
        <v>5</v>
      </c>
      <c r="U17" s="203">
        <v>5</v>
      </c>
    </row>
    <row r="18" spans="1:25" ht="18" customHeight="1" thickBot="1">
      <c r="A18" s="1092"/>
      <c r="B18" s="1246" t="s">
        <v>76</v>
      </c>
      <c r="C18" s="1268"/>
      <c r="D18" s="593"/>
      <c r="E18" s="594"/>
      <c r="F18" s="595">
        <f t="shared" ref="F18" si="0">SUM(F15,F11,F10,F9)</f>
        <v>345</v>
      </c>
      <c r="G18" s="596">
        <v>300</v>
      </c>
      <c r="H18" s="597">
        <f t="shared" ref="H18:M18" si="1">SUM(H15,H11,H10,H9)</f>
        <v>285</v>
      </c>
      <c r="I18" s="598">
        <f t="shared" si="1"/>
        <v>12.726666666666667</v>
      </c>
      <c r="J18" s="599">
        <f t="shared" si="1"/>
        <v>20.696222222222225</v>
      </c>
      <c r="K18" s="599">
        <f t="shared" si="1"/>
        <v>74.381999999999991</v>
      </c>
      <c r="L18" s="599">
        <f t="shared" si="1"/>
        <v>517.30444444444447</v>
      </c>
      <c r="M18" s="600">
        <f t="shared" si="1"/>
        <v>7.0533333333333328</v>
      </c>
      <c r="N18" s="601"/>
      <c r="O18" s="95">
        <f t="shared" ref="O18:S18" si="2">SUM(O15,O11,O10,O9)</f>
        <v>9.5500000000000007</v>
      </c>
      <c r="P18" s="96">
        <f t="shared" si="2"/>
        <v>14.44</v>
      </c>
      <c r="Q18" s="96">
        <f t="shared" si="2"/>
        <v>46.05</v>
      </c>
      <c r="R18" s="96">
        <f t="shared" si="2"/>
        <v>342.6</v>
      </c>
      <c r="S18" s="97">
        <f t="shared" si="2"/>
        <v>4.63</v>
      </c>
      <c r="T18" s="172"/>
      <c r="U18" s="173"/>
    </row>
    <row r="19" spans="1:25" ht="30" customHeight="1" thickBot="1">
      <c r="A19" s="602" t="s">
        <v>16</v>
      </c>
      <c r="B19" s="1247" t="s">
        <v>23</v>
      </c>
      <c r="C19" s="1269"/>
      <c r="D19" s="571">
        <f>SUM(F19*T19)/H19</f>
        <v>114.03508771929825</v>
      </c>
      <c r="E19" s="528">
        <f>SUM(F19*U19)/H19</f>
        <v>100</v>
      </c>
      <c r="F19" s="595">
        <v>100</v>
      </c>
      <c r="G19" s="596">
        <v>80</v>
      </c>
      <c r="H19" s="535">
        <v>114</v>
      </c>
      <c r="I19" s="525">
        <f>SUM(O19*F19)/H19</f>
        <v>1.0526315789473684</v>
      </c>
      <c r="J19" s="526">
        <f>SUM(P19*F19)/H19</f>
        <v>0.35087719298245612</v>
      </c>
      <c r="K19" s="526">
        <f>SUM(Q19*F19)/H19</f>
        <v>14.736842105263158</v>
      </c>
      <c r="L19" s="526">
        <f>SUM(R19*F19)/H19</f>
        <v>67.368421052631575</v>
      </c>
      <c r="M19" s="527">
        <f>SUM(S19*F19)/H19</f>
        <v>7.0175438596491224</v>
      </c>
      <c r="N19" s="601">
        <v>70</v>
      </c>
      <c r="O19" s="98">
        <v>1.2</v>
      </c>
      <c r="P19" s="99">
        <v>0.4</v>
      </c>
      <c r="Q19" s="99">
        <v>16.8</v>
      </c>
      <c r="R19" s="99">
        <v>76.8</v>
      </c>
      <c r="S19" s="100">
        <v>8</v>
      </c>
      <c r="T19" s="204">
        <v>130</v>
      </c>
      <c r="U19" s="205">
        <v>114</v>
      </c>
      <c r="X19" s="73"/>
      <c r="Y19" s="5"/>
    </row>
    <row r="20" spans="1:25" ht="18" customHeight="1">
      <c r="A20" s="1090" t="s">
        <v>18</v>
      </c>
      <c r="B20" s="1248"/>
      <c r="C20" s="1270"/>
      <c r="D20" s="603"/>
      <c r="E20" s="604"/>
      <c r="F20" s="1363">
        <v>250</v>
      </c>
      <c r="G20" s="596"/>
      <c r="H20" s="536">
        <v>250</v>
      </c>
      <c r="I20" s="525">
        <f>SUM(O20*F20)/H20</f>
        <v>4.75</v>
      </c>
      <c r="J20" s="526">
        <f>SUM(P20*F20)/H20</f>
        <v>3.8940000000000001</v>
      </c>
      <c r="K20" s="526">
        <f>SUM(Q20*F20)/H20</f>
        <v>19.126999999999999</v>
      </c>
      <c r="L20" s="526">
        <f>SUM(R20*F20)/H20</f>
        <v>130.91</v>
      </c>
      <c r="M20" s="527">
        <f>SUM(S20*F20)/H20</f>
        <v>13.347</v>
      </c>
      <c r="N20" s="569">
        <v>9</v>
      </c>
      <c r="O20" s="117">
        <v>4.75</v>
      </c>
      <c r="P20" s="118">
        <v>3.8940000000000001</v>
      </c>
      <c r="Q20" s="118">
        <v>19.126999999999999</v>
      </c>
      <c r="R20" s="118">
        <v>130.91</v>
      </c>
      <c r="S20" s="119">
        <v>13.347</v>
      </c>
      <c r="T20" s="206"/>
      <c r="U20" s="207"/>
    </row>
    <row r="21" spans="1:25" ht="26.25" customHeight="1">
      <c r="A21" s="1091"/>
      <c r="B21" s="1241"/>
      <c r="C21" s="1265" t="s">
        <v>164</v>
      </c>
      <c r="D21" s="571">
        <f t="shared" ref="D21:D26" si="3">SUM(F21*T21)/H21</f>
        <v>31</v>
      </c>
      <c r="E21" s="528">
        <f t="shared" ref="E21:E26" si="4">SUM(F21*U21)/H21</f>
        <v>20</v>
      </c>
      <c r="F21" s="575">
        <f>SUM(F20)</f>
        <v>250</v>
      </c>
      <c r="G21" s="576"/>
      <c r="H21" s="537">
        <v>250</v>
      </c>
      <c r="I21" s="583"/>
      <c r="J21" s="584"/>
      <c r="K21" s="584"/>
      <c r="L21" s="584"/>
      <c r="M21" s="585"/>
      <c r="N21" s="551"/>
      <c r="O21" s="90"/>
      <c r="S21" s="91"/>
      <c r="T21" s="170">
        <v>31</v>
      </c>
      <c r="U21" s="171">
        <v>20</v>
      </c>
    </row>
    <row r="22" spans="1:25" ht="18" customHeight="1">
      <c r="A22" s="1091"/>
      <c r="B22" s="1241" t="s">
        <v>219</v>
      </c>
      <c r="C22" s="1265" t="s">
        <v>41</v>
      </c>
      <c r="D22" s="571">
        <f t="shared" si="3"/>
        <v>80</v>
      </c>
      <c r="E22" s="528">
        <f t="shared" si="4"/>
        <v>60</v>
      </c>
      <c r="F22" s="575">
        <f>SUM(F20)</f>
        <v>250</v>
      </c>
      <c r="G22" s="576"/>
      <c r="H22" s="537">
        <v>250</v>
      </c>
      <c r="I22" s="583"/>
      <c r="J22" s="584"/>
      <c r="K22" s="584"/>
      <c r="L22" s="584"/>
      <c r="M22" s="585"/>
      <c r="N22" s="551"/>
      <c r="O22" s="90"/>
      <c r="S22" s="91"/>
      <c r="T22" s="170">
        <v>80</v>
      </c>
      <c r="U22" s="171">
        <v>60</v>
      </c>
    </row>
    <row r="23" spans="1:25" ht="18" customHeight="1">
      <c r="A23" s="1091"/>
      <c r="B23" s="1241" t="s">
        <v>220</v>
      </c>
      <c r="C23" s="1265" t="s">
        <v>42</v>
      </c>
      <c r="D23" s="571">
        <f t="shared" si="3"/>
        <v>12.5</v>
      </c>
      <c r="E23" s="528">
        <f t="shared" si="4"/>
        <v>10</v>
      </c>
      <c r="F23" s="575">
        <f>SUM(F20)</f>
        <v>250</v>
      </c>
      <c r="G23" s="576"/>
      <c r="H23" s="537">
        <v>250</v>
      </c>
      <c r="I23" s="583"/>
      <c r="J23" s="584"/>
      <c r="K23" s="584"/>
      <c r="L23" s="584"/>
      <c r="M23" s="585"/>
      <c r="N23" s="551"/>
      <c r="O23" s="90"/>
      <c r="S23" s="91"/>
      <c r="T23" s="170">
        <v>12.5</v>
      </c>
      <c r="U23" s="171">
        <v>10</v>
      </c>
    </row>
    <row r="24" spans="1:25" ht="18" customHeight="1">
      <c r="A24" s="1091"/>
      <c r="B24" s="1241"/>
      <c r="C24" s="1265" t="s">
        <v>56</v>
      </c>
      <c r="D24" s="571">
        <f t="shared" si="3"/>
        <v>10</v>
      </c>
      <c r="E24" s="528">
        <f t="shared" si="4"/>
        <v>8</v>
      </c>
      <c r="F24" s="575">
        <f>SUM(F20)</f>
        <v>250</v>
      </c>
      <c r="G24" s="576"/>
      <c r="H24" s="537">
        <v>250</v>
      </c>
      <c r="I24" s="583"/>
      <c r="J24" s="584"/>
      <c r="K24" s="584"/>
      <c r="L24" s="584"/>
      <c r="M24" s="585"/>
      <c r="N24" s="551"/>
      <c r="O24" s="90"/>
      <c r="S24" s="91"/>
      <c r="T24" s="170">
        <v>10</v>
      </c>
      <c r="U24" s="171">
        <v>8</v>
      </c>
    </row>
    <row r="25" spans="1:25" ht="18" customHeight="1">
      <c r="A25" s="1091"/>
      <c r="B25" s="1241"/>
      <c r="C25" s="1265" t="s">
        <v>82</v>
      </c>
      <c r="D25" s="571">
        <f t="shared" si="3"/>
        <v>4</v>
      </c>
      <c r="E25" s="528">
        <f t="shared" si="4"/>
        <v>4</v>
      </c>
      <c r="F25" s="575">
        <f>SUM(F20)</f>
        <v>250</v>
      </c>
      <c r="G25" s="576"/>
      <c r="H25" s="555">
        <v>250</v>
      </c>
      <c r="I25" s="584"/>
      <c r="J25" s="584"/>
      <c r="K25" s="584"/>
      <c r="L25" s="584"/>
      <c r="M25" s="584"/>
      <c r="N25" s="551"/>
      <c r="O25" s="90"/>
      <c r="S25" s="91"/>
      <c r="T25" s="170">
        <v>4</v>
      </c>
      <c r="U25" s="171">
        <v>4</v>
      </c>
    </row>
    <row r="26" spans="1:25" ht="18" customHeight="1" thickBot="1">
      <c r="A26" s="1091"/>
      <c r="B26" s="1249"/>
      <c r="C26" s="1265" t="s">
        <v>165</v>
      </c>
      <c r="D26" s="571">
        <f t="shared" si="3"/>
        <v>140</v>
      </c>
      <c r="E26" s="528">
        <f t="shared" si="4"/>
        <v>140</v>
      </c>
      <c r="F26" s="575">
        <f>SUM(F20)</f>
        <v>250</v>
      </c>
      <c r="G26" s="576"/>
      <c r="H26" s="556">
        <v>250</v>
      </c>
      <c r="I26" s="605">
        <v>200</v>
      </c>
      <c r="J26" s="584"/>
      <c r="K26" s="584"/>
      <c r="L26" s="584"/>
      <c r="M26" s="584"/>
      <c r="N26" s="551"/>
      <c r="O26" s="90"/>
      <c r="S26" s="91"/>
      <c r="T26" s="170">
        <v>140</v>
      </c>
      <c r="U26" s="171">
        <v>140</v>
      </c>
    </row>
    <row r="27" spans="1:25" ht="18" customHeight="1" thickBot="1">
      <c r="A27" s="1091"/>
      <c r="B27" s="1241" t="s">
        <v>281</v>
      </c>
      <c r="C27" s="1265" t="s">
        <v>164</v>
      </c>
      <c r="D27" s="518">
        <v>50</v>
      </c>
      <c r="E27" s="517">
        <v>50</v>
      </c>
      <c r="F27" s="517"/>
      <c r="G27" s="1364">
        <v>200</v>
      </c>
      <c r="H27" s="557"/>
      <c r="I27" s="606">
        <v>2.1800000000000002</v>
      </c>
      <c r="J27" s="606">
        <v>2.84</v>
      </c>
      <c r="K27" s="606">
        <v>14.29</v>
      </c>
      <c r="L27" s="607">
        <v>91.5</v>
      </c>
      <c r="M27" s="606">
        <v>8.25</v>
      </c>
      <c r="N27" s="551">
        <v>13</v>
      </c>
      <c r="O27" s="90"/>
      <c r="S27" s="91"/>
      <c r="T27" s="188"/>
      <c r="U27" s="201"/>
    </row>
    <row r="28" spans="1:25" ht="18" customHeight="1" thickBot="1">
      <c r="A28" s="1091"/>
      <c r="B28" s="1241" t="s">
        <v>282</v>
      </c>
      <c r="C28" s="1271" t="s">
        <v>75</v>
      </c>
      <c r="D28" s="608">
        <v>5</v>
      </c>
      <c r="E28" s="609">
        <v>5</v>
      </c>
      <c r="F28" s="575"/>
      <c r="G28" s="610"/>
      <c r="H28" s="538"/>
      <c r="I28" s="611"/>
      <c r="J28" s="612"/>
      <c r="K28" s="612"/>
      <c r="L28" s="612"/>
      <c r="M28" s="613"/>
      <c r="N28" s="551"/>
      <c r="O28" s="88">
        <v>5.68</v>
      </c>
      <c r="P28" s="89">
        <v>4.3600000000000003</v>
      </c>
      <c r="Q28" s="89">
        <v>27.25</v>
      </c>
      <c r="R28" s="89">
        <v>171</v>
      </c>
      <c r="S28" s="91"/>
      <c r="T28" s="188"/>
      <c r="U28" s="201"/>
    </row>
    <row r="29" spans="1:25" ht="18" customHeight="1" thickBot="1">
      <c r="A29" s="1091"/>
      <c r="B29" s="1241"/>
      <c r="C29" s="1272" t="s">
        <v>47</v>
      </c>
      <c r="D29" s="518">
        <v>12.5</v>
      </c>
      <c r="E29" s="517">
        <v>12.5</v>
      </c>
      <c r="F29" s="577"/>
      <c r="G29" s="610"/>
      <c r="H29" s="538"/>
      <c r="I29" s="605"/>
      <c r="J29" s="584"/>
      <c r="K29" s="584"/>
      <c r="L29" s="584"/>
      <c r="M29" s="585"/>
      <c r="N29" s="551"/>
      <c r="O29" s="90"/>
      <c r="S29" s="91"/>
      <c r="T29" s="188">
        <v>55</v>
      </c>
      <c r="U29" s="201">
        <v>55</v>
      </c>
    </row>
    <row r="30" spans="1:25" ht="18" customHeight="1" thickBot="1">
      <c r="A30" s="1091"/>
      <c r="B30" s="1241"/>
      <c r="C30" s="1273" t="s">
        <v>72</v>
      </c>
      <c r="D30" s="614">
        <v>6.25</v>
      </c>
      <c r="E30" s="615">
        <v>5</v>
      </c>
      <c r="F30" s="577"/>
      <c r="G30" s="610"/>
      <c r="H30" s="538"/>
      <c r="I30" s="605"/>
      <c r="J30" s="584"/>
      <c r="K30" s="584"/>
      <c r="L30" s="584"/>
      <c r="M30" s="585"/>
      <c r="N30" s="551"/>
      <c r="O30" s="90"/>
      <c r="S30" s="91"/>
      <c r="T30" s="188">
        <v>315</v>
      </c>
      <c r="U30" s="201">
        <v>315</v>
      </c>
    </row>
    <row r="31" spans="1:25" ht="18" customHeight="1" thickBot="1">
      <c r="A31" s="1091"/>
      <c r="B31" s="1241"/>
      <c r="C31" s="1273" t="s">
        <v>34</v>
      </c>
      <c r="D31" s="614">
        <v>75</v>
      </c>
      <c r="E31" s="615">
        <v>75</v>
      </c>
      <c r="F31" s="577"/>
      <c r="G31" s="610"/>
      <c r="H31" s="538"/>
      <c r="I31" s="605"/>
      <c r="J31" s="584"/>
      <c r="K31" s="584"/>
      <c r="L31" s="584"/>
      <c r="M31" s="585"/>
      <c r="N31" s="551"/>
      <c r="O31" s="90"/>
      <c r="S31" s="91"/>
      <c r="T31" s="188">
        <v>5</v>
      </c>
      <c r="U31" s="201">
        <v>5</v>
      </c>
    </row>
    <row r="32" spans="1:25" ht="18" customHeight="1" thickBot="1">
      <c r="A32" s="1091"/>
      <c r="B32" s="1241"/>
      <c r="C32" s="1273" t="s">
        <v>36</v>
      </c>
      <c r="D32" s="614">
        <v>1.25</v>
      </c>
      <c r="E32" s="615">
        <v>1.25</v>
      </c>
      <c r="F32" s="577"/>
      <c r="G32" s="610"/>
      <c r="H32" s="538"/>
      <c r="I32" s="605"/>
      <c r="J32" s="584"/>
      <c r="K32" s="584"/>
      <c r="L32" s="584"/>
      <c r="M32" s="585"/>
      <c r="N32" s="551"/>
      <c r="O32" s="101">
        <v>11.64</v>
      </c>
      <c r="P32" s="102">
        <v>13.14</v>
      </c>
      <c r="Q32" s="102">
        <v>13.46</v>
      </c>
      <c r="R32" s="102">
        <v>223</v>
      </c>
      <c r="S32" s="85">
        <v>0.4</v>
      </c>
      <c r="T32" s="188"/>
      <c r="U32" s="201"/>
    </row>
    <row r="33" spans="1:21" ht="18" customHeight="1" thickBot="1">
      <c r="A33" s="1091"/>
      <c r="B33" s="1241"/>
      <c r="C33" s="1273" t="s">
        <v>218</v>
      </c>
      <c r="D33" s="614">
        <v>112.5</v>
      </c>
      <c r="E33" s="615">
        <v>112.5</v>
      </c>
      <c r="F33" s="577"/>
      <c r="G33" s="610"/>
      <c r="H33" s="538"/>
      <c r="I33" s="605"/>
      <c r="J33" s="584"/>
      <c r="K33" s="584"/>
      <c r="L33" s="584"/>
      <c r="M33" s="585"/>
      <c r="N33" s="551"/>
      <c r="O33" s="86"/>
      <c r="P33" s="87"/>
      <c r="Q33" s="87"/>
      <c r="R33" s="87"/>
      <c r="S33" s="85"/>
      <c r="T33" s="170">
        <v>102</v>
      </c>
      <c r="U33" s="171">
        <v>44</v>
      </c>
    </row>
    <row r="34" spans="1:21" ht="18" customHeight="1">
      <c r="A34" s="1091"/>
      <c r="B34" s="1243" t="s">
        <v>100</v>
      </c>
      <c r="C34" s="1265"/>
      <c r="D34" s="573"/>
      <c r="E34" s="574"/>
      <c r="F34" s="1205">
        <v>155</v>
      </c>
      <c r="G34" s="596">
        <v>140</v>
      </c>
      <c r="H34" s="572">
        <v>155</v>
      </c>
      <c r="I34" s="532">
        <f>SUM(O28*F34)/H34</f>
        <v>5.68</v>
      </c>
      <c r="J34" s="533">
        <f>SUM(P28*F34)/H34</f>
        <v>4.3600000000000003</v>
      </c>
      <c r="K34" s="533">
        <f>SUM(Q28*F34)/H34</f>
        <v>27.25</v>
      </c>
      <c r="L34" s="533">
        <f>SUM(R28*F34)/H34</f>
        <v>171</v>
      </c>
      <c r="M34" s="534">
        <f>SUM(S28*F34)/H34</f>
        <v>0</v>
      </c>
      <c r="N34" s="551">
        <v>88</v>
      </c>
      <c r="O34" s="86"/>
      <c r="P34" s="87"/>
      <c r="Q34" s="87"/>
      <c r="R34" s="87"/>
      <c r="S34" s="85"/>
      <c r="T34" s="170">
        <v>11</v>
      </c>
      <c r="U34" s="171">
        <v>11</v>
      </c>
    </row>
    <row r="35" spans="1:21" ht="18" customHeight="1">
      <c r="A35" s="1091"/>
      <c r="B35" s="1241"/>
      <c r="C35" s="1265" t="s">
        <v>83</v>
      </c>
      <c r="D35" s="571">
        <f>SUM(F35*T29)/H35</f>
        <v>55</v>
      </c>
      <c r="E35" s="528">
        <f>SUM(F35*U29)/H35</f>
        <v>55</v>
      </c>
      <c r="F35" s="575">
        <f>SUM(F34)</f>
        <v>155</v>
      </c>
      <c r="G35" s="576"/>
      <c r="H35" s="572">
        <v>155</v>
      </c>
      <c r="I35" s="583"/>
      <c r="J35" s="584"/>
      <c r="K35" s="584"/>
      <c r="L35" s="584"/>
      <c r="M35" s="585"/>
      <c r="N35" s="551"/>
      <c r="O35" s="86"/>
      <c r="P35" s="87"/>
      <c r="Q35" s="87"/>
      <c r="R35" s="87"/>
      <c r="S35" s="85"/>
      <c r="T35" s="170">
        <v>16</v>
      </c>
      <c r="U35" s="171">
        <v>16</v>
      </c>
    </row>
    <row r="36" spans="1:21" ht="18" customHeight="1">
      <c r="A36" s="1091"/>
      <c r="B36" s="1241"/>
      <c r="C36" s="1265" t="s">
        <v>37</v>
      </c>
      <c r="D36" s="571">
        <f>SUM(F36*T30)/H36</f>
        <v>315</v>
      </c>
      <c r="E36" s="528">
        <f>SUM(F36*U30)/H36</f>
        <v>315</v>
      </c>
      <c r="F36" s="575">
        <f>SUM(F34)</f>
        <v>155</v>
      </c>
      <c r="G36" s="576"/>
      <c r="H36" s="572">
        <v>155</v>
      </c>
      <c r="I36" s="583"/>
      <c r="J36" s="584"/>
      <c r="K36" s="584"/>
      <c r="L36" s="584"/>
      <c r="M36" s="585"/>
      <c r="N36" s="551"/>
      <c r="O36" s="86"/>
      <c r="P36" s="87"/>
      <c r="Q36" s="87"/>
      <c r="R36" s="87"/>
      <c r="S36" s="85"/>
      <c r="T36" s="170">
        <v>6</v>
      </c>
      <c r="U36" s="171">
        <v>6</v>
      </c>
    </row>
    <row r="37" spans="1:21" ht="18" customHeight="1">
      <c r="A37" s="1091"/>
      <c r="B37" s="1241"/>
      <c r="C37" s="1265" t="s">
        <v>82</v>
      </c>
      <c r="D37" s="571">
        <f>SUM(F37*T31)/H37</f>
        <v>5</v>
      </c>
      <c r="E37" s="528">
        <f>SUM(F37*U31)/H37</f>
        <v>5</v>
      </c>
      <c r="F37" s="575">
        <f>SUM(F34)</f>
        <v>155</v>
      </c>
      <c r="G37" s="576"/>
      <c r="H37" s="572">
        <v>155</v>
      </c>
      <c r="I37" s="583"/>
      <c r="J37" s="584"/>
      <c r="K37" s="530"/>
      <c r="L37" s="584"/>
      <c r="M37" s="531"/>
      <c r="N37" s="551"/>
      <c r="O37" s="86"/>
      <c r="P37" s="87"/>
      <c r="Q37" s="87"/>
      <c r="R37" s="87"/>
      <c r="S37" s="85"/>
      <c r="T37" s="170">
        <v>2</v>
      </c>
      <c r="U37" s="171">
        <v>2</v>
      </c>
    </row>
    <row r="38" spans="1:21" ht="27.75" customHeight="1">
      <c r="A38" s="1091"/>
      <c r="B38" s="1243" t="s">
        <v>166</v>
      </c>
      <c r="C38" s="1265"/>
      <c r="D38" s="573"/>
      <c r="E38" s="574"/>
      <c r="F38" s="1205">
        <v>80</v>
      </c>
      <c r="G38" s="596">
        <v>60</v>
      </c>
      <c r="H38" s="572">
        <v>60</v>
      </c>
      <c r="I38" s="532">
        <f>SUM(O32*F38)/H38</f>
        <v>15.520000000000001</v>
      </c>
      <c r="J38" s="533">
        <f>SUM(P32*F38)/H38</f>
        <v>17.52</v>
      </c>
      <c r="K38" s="533">
        <f>SUM(Q32*F38)/H38</f>
        <v>17.946666666666669</v>
      </c>
      <c r="L38" s="533">
        <f>SUM(R32*F38)/H38</f>
        <v>297.33333333333331</v>
      </c>
      <c r="M38" s="534">
        <f>SUM(S32*F38)/H38</f>
        <v>0.53333333333333333</v>
      </c>
      <c r="N38" s="551">
        <v>18</v>
      </c>
      <c r="O38" s="83">
        <v>0.84</v>
      </c>
      <c r="P38" s="84">
        <v>3.04</v>
      </c>
      <c r="Q38" s="84">
        <v>5.19</v>
      </c>
      <c r="R38" s="84">
        <v>51.54</v>
      </c>
      <c r="S38" s="120">
        <v>20.97</v>
      </c>
      <c r="T38" s="188"/>
      <c r="U38" s="201"/>
    </row>
    <row r="39" spans="1:21" ht="18" customHeight="1">
      <c r="A39" s="1091"/>
      <c r="B39" s="1241"/>
      <c r="C39" s="1265" t="s">
        <v>255</v>
      </c>
      <c r="D39" s="571">
        <v>98</v>
      </c>
      <c r="E39" s="528">
        <f>SUM(F39*U33)/H39</f>
        <v>58.666666666666664</v>
      </c>
      <c r="F39" s="575">
        <f>SUM(F38)</f>
        <v>80</v>
      </c>
      <c r="G39" s="576"/>
      <c r="H39" s="572">
        <v>60</v>
      </c>
      <c r="I39" s="578"/>
      <c r="J39" s="579"/>
      <c r="K39" s="579"/>
      <c r="L39" s="579"/>
      <c r="M39" s="531"/>
      <c r="N39" s="551"/>
      <c r="O39" s="101"/>
      <c r="P39" s="102"/>
      <c r="Q39" s="121"/>
      <c r="R39" s="121"/>
      <c r="S39" s="120"/>
      <c r="T39" s="166">
        <v>60</v>
      </c>
      <c r="U39" s="167">
        <v>47.3</v>
      </c>
    </row>
    <row r="40" spans="1:21" ht="18" customHeight="1">
      <c r="A40" s="1091"/>
      <c r="B40" s="1241"/>
      <c r="C40" s="1265" t="s">
        <v>105</v>
      </c>
      <c r="D40" s="571">
        <f>SUM(F40*T34)/H40</f>
        <v>14.666666666666666</v>
      </c>
      <c r="E40" s="528">
        <f>SUM(F40*U34)/H40</f>
        <v>14.666666666666666</v>
      </c>
      <c r="F40" s="575">
        <f>SUM(F38)</f>
        <v>80</v>
      </c>
      <c r="G40" s="576"/>
      <c r="H40" s="572">
        <v>60</v>
      </c>
      <c r="I40" s="578"/>
      <c r="J40" s="579"/>
      <c r="K40" s="579"/>
      <c r="L40" s="579"/>
      <c r="M40" s="531"/>
      <c r="N40" s="551"/>
      <c r="O40" s="101"/>
      <c r="P40" s="102"/>
      <c r="Q40" s="121"/>
      <c r="R40" s="121"/>
      <c r="S40" s="120"/>
      <c r="T40" s="166">
        <v>15</v>
      </c>
      <c r="U40" s="167">
        <v>10</v>
      </c>
    </row>
    <row r="41" spans="1:21" ht="18" customHeight="1">
      <c r="A41" s="1091"/>
      <c r="B41" s="1241"/>
      <c r="C41" s="1265" t="s">
        <v>85</v>
      </c>
      <c r="D41" s="571">
        <f>SUM(F41*T35)/H41</f>
        <v>21.333333333333332</v>
      </c>
      <c r="E41" s="528">
        <f>SUM(F41*U35)/H41</f>
        <v>21.333333333333332</v>
      </c>
      <c r="F41" s="575">
        <f>SUM(F38)</f>
        <v>80</v>
      </c>
      <c r="G41" s="576"/>
      <c r="H41" s="572">
        <v>60</v>
      </c>
      <c r="I41" s="578"/>
      <c r="J41" s="579"/>
      <c r="K41" s="579"/>
      <c r="L41" s="579"/>
      <c r="M41" s="531"/>
      <c r="N41" s="551"/>
      <c r="O41" s="101"/>
      <c r="P41" s="102"/>
      <c r="Q41" s="121"/>
      <c r="R41" s="121"/>
      <c r="S41" s="120"/>
      <c r="T41" s="166">
        <v>15</v>
      </c>
      <c r="U41" s="167">
        <v>12</v>
      </c>
    </row>
    <row r="42" spans="1:21" ht="18" customHeight="1">
      <c r="A42" s="1091"/>
      <c r="B42" s="1241"/>
      <c r="C42" s="1265" t="s">
        <v>167</v>
      </c>
      <c r="D42" s="571">
        <f>SUM(F42*T36)/H42</f>
        <v>8</v>
      </c>
      <c r="E42" s="528">
        <f>SUM(F42*U36)/H42</f>
        <v>8</v>
      </c>
      <c r="F42" s="575">
        <f>SUM(F38)</f>
        <v>80</v>
      </c>
      <c r="G42" s="576"/>
      <c r="H42" s="572">
        <v>60</v>
      </c>
      <c r="I42" s="578"/>
      <c r="J42" s="579"/>
      <c r="K42" s="579"/>
      <c r="L42" s="579"/>
      <c r="M42" s="531"/>
      <c r="N42" s="551"/>
      <c r="O42" s="101"/>
      <c r="P42" s="102"/>
      <c r="Q42" s="121"/>
      <c r="R42" s="121"/>
      <c r="S42" s="120"/>
      <c r="T42" s="166">
        <v>0.18</v>
      </c>
      <c r="U42" s="167">
        <v>0.18</v>
      </c>
    </row>
    <row r="43" spans="1:21" ht="18" customHeight="1">
      <c r="A43" s="1091"/>
      <c r="B43" s="1241"/>
      <c r="C43" s="1265" t="s">
        <v>75</v>
      </c>
      <c r="D43" s="571">
        <f>SUM(F43*T37)/H43</f>
        <v>2.6666666666666665</v>
      </c>
      <c r="E43" s="528">
        <f>SUM(F43*U37)/H43</f>
        <v>2.6666666666666665</v>
      </c>
      <c r="F43" s="575">
        <f>SUM(F38)</f>
        <v>80</v>
      </c>
      <c r="G43" s="576"/>
      <c r="H43" s="572">
        <v>60</v>
      </c>
      <c r="I43" s="578"/>
      <c r="J43" s="579"/>
      <c r="K43" s="579"/>
      <c r="L43" s="579"/>
      <c r="M43" s="531"/>
      <c r="N43" s="551"/>
      <c r="O43" s="101"/>
      <c r="P43" s="102"/>
      <c r="Q43" s="121"/>
      <c r="R43" s="121"/>
      <c r="S43" s="120"/>
      <c r="T43" s="166">
        <v>5.82</v>
      </c>
      <c r="U43" s="167">
        <v>5.82</v>
      </c>
    </row>
    <row r="44" spans="1:21" ht="18" customHeight="1">
      <c r="A44" s="1091"/>
      <c r="B44" s="1240" t="s">
        <v>91</v>
      </c>
      <c r="C44" s="1265"/>
      <c r="D44" s="573"/>
      <c r="E44" s="574"/>
      <c r="F44" s="1205">
        <v>60</v>
      </c>
      <c r="G44" s="596">
        <v>40</v>
      </c>
      <c r="H44" s="572">
        <v>60</v>
      </c>
      <c r="I44" s="532">
        <f>SUM(O38*F44)/H44</f>
        <v>0.84</v>
      </c>
      <c r="J44" s="533">
        <f>SUM(P38*F44)/H44</f>
        <v>3.04</v>
      </c>
      <c r="K44" s="533">
        <f>SUM(Q38*F44)/H44</f>
        <v>5.19</v>
      </c>
      <c r="L44" s="533">
        <f>SUM(R38*F44)/H44</f>
        <v>51.54</v>
      </c>
      <c r="M44" s="534">
        <f>SUM(S38*F44)/H44</f>
        <v>20.969999999999995</v>
      </c>
      <c r="N44" s="551">
        <v>54</v>
      </c>
      <c r="O44" s="101"/>
      <c r="P44" s="102"/>
      <c r="Q44" s="121"/>
      <c r="R44" s="121"/>
      <c r="S44" s="120"/>
      <c r="T44" s="166">
        <v>3</v>
      </c>
      <c r="U44" s="167">
        <v>3</v>
      </c>
    </row>
    <row r="45" spans="1:21" ht="18" customHeight="1">
      <c r="A45" s="1091"/>
      <c r="B45" s="1241" t="s">
        <v>366</v>
      </c>
      <c r="C45" s="1266" t="s">
        <v>109</v>
      </c>
      <c r="D45" s="571">
        <f t="shared" ref="D45:D47" si="5">SUM(F45*T39)/H45</f>
        <v>60</v>
      </c>
      <c r="E45" s="528">
        <f t="shared" ref="E45:E47" si="6">SUM(F45*U39)/H45</f>
        <v>47.3</v>
      </c>
      <c r="F45" s="575">
        <f>SUM(F44)</f>
        <v>60</v>
      </c>
      <c r="G45" s="576"/>
      <c r="H45" s="572">
        <v>60</v>
      </c>
      <c r="I45" s="616"/>
      <c r="J45" s="539"/>
      <c r="K45" s="539"/>
      <c r="L45" s="539"/>
      <c r="M45" s="617"/>
      <c r="N45" s="551"/>
      <c r="O45" s="101"/>
      <c r="P45" s="102"/>
      <c r="Q45" s="121"/>
      <c r="R45" s="121"/>
      <c r="S45" s="120"/>
      <c r="T45" s="166">
        <v>3</v>
      </c>
      <c r="U45" s="167">
        <v>3</v>
      </c>
    </row>
    <row r="46" spans="1:21" ht="18" customHeight="1">
      <c r="A46" s="1091"/>
      <c r="B46" s="1241"/>
      <c r="C46" s="1266" t="s">
        <v>88</v>
      </c>
      <c r="D46" s="571">
        <f t="shared" si="5"/>
        <v>15</v>
      </c>
      <c r="E46" s="528">
        <f t="shared" si="6"/>
        <v>10</v>
      </c>
      <c r="F46" s="575">
        <f>SUM(F44)</f>
        <v>60</v>
      </c>
      <c r="G46" s="576"/>
      <c r="H46" s="572">
        <v>60</v>
      </c>
      <c r="I46" s="616"/>
      <c r="J46" s="539"/>
      <c r="K46" s="539"/>
      <c r="L46" s="539"/>
      <c r="M46" s="617"/>
      <c r="N46" s="551"/>
      <c r="O46" s="101">
        <v>2.4500000000000002</v>
      </c>
      <c r="P46" s="102">
        <v>0.08</v>
      </c>
      <c r="Q46" s="102">
        <v>7.55</v>
      </c>
      <c r="R46" s="102">
        <v>14.62</v>
      </c>
      <c r="S46" s="103">
        <v>0</v>
      </c>
      <c r="T46" s="188">
        <v>40</v>
      </c>
      <c r="U46" s="201">
        <v>40</v>
      </c>
    </row>
    <row r="47" spans="1:21" ht="24.75" customHeight="1" thickBot="1">
      <c r="A47" s="1091"/>
      <c r="B47" s="1241"/>
      <c r="C47" s="1266" t="s">
        <v>110</v>
      </c>
      <c r="D47" s="571">
        <f t="shared" si="5"/>
        <v>15</v>
      </c>
      <c r="E47" s="528">
        <f t="shared" si="6"/>
        <v>12</v>
      </c>
      <c r="F47" s="575">
        <f>SUM(F44)</f>
        <v>60</v>
      </c>
      <c r="G47" s="576"/>
      <c r="H47" s="572">
        <v>60</v>
      </c>
      <c r="I47" s="616"/>
      <c r="J47" s="539"/>
      <c r="K47" s="539"/>
      <c r="L47" s="539"/>
      <c r="M47" s="617"/>
      <c r="N47" s="551"/>
      <c r="O47" s="92">
        <v>0.09</v>
      </c>
      <c r="P47" s="93">
        <v>0</v>
      </c>
      <c r="Q47" s="93">
        <v>18.18</v>
      </c>
      <c r="R47" s="93">
        <v>76</v>
      </c>
      <c r="S47" s="94">
        <v>3.6</v>
      </c>
      <c r="T47" s="208">
        <v>180</v>
      </c>
      <c r="U47" s="209">
        <v>180</v>
      </c>
    </row>
    <row r="48" spans="1:21" ht="26.25" customHeight="1" thickBot="1">
      <c r="A48" s="618"/>
      <c r="B48" s="1241"/>
      <c r="C48" s="1266" t="s">
        <v>90</v>
      </c>
      <c r="D48" s="571">
        <f t="shared" ref="D48:D53" si="7">SUM(F48*T42)/H48</f>
        <v>0.18</v>
      </c>
      <c r="E48" s="528">
        <f t="shared" ref="E48:E53" si="8">SUM(F48*U42)/H48</f>
        <v>0.18</v>
      </c>
      <c r="F48" s="575">
        <f>SUM(F44)</f>
        <v>60</v>
      </c>
      <c r="G48" s="576"/>
      <c r="H48" s="572">
        <v>60</v>
      </c>
      <c r="I48" s="616"/>
      <c r="J48" s="539"/>
      <c r="K48" s="539"/>
      <c r="L48" s="539"/>
      <c r="M48" s="617"/>
      <c r="N48" s="551"/>
      <c r="O48" s="122">
        <f>SUM(O20:O47)</f>
        <v>25.45</v>
      </c>
      <c r="P48" s="123">
        <f>SUM(P20:P47)</f>
        <v>24.513999999999999</v>
      </c>
      <c r="Q48" s="123">
        <f>SUM(Q20:Q47)</f>
        <v>90.757000000000005</v>
      </c>
      <c r="R48" s="123">
        <f>SUM(R20:R47)</f>
        <v>667.06999999999994</v>
      </c>
      <c r="S48" s="124">
        <f>SUM(S20:S47)</f>
        <v>38.317</v>
      </c>
      <c r="T48" s="210"/>
      <c r="U48" s="211"/>
    </row>
    <row r="49" spans="1:21" ht="18" customHeight="1">
      <c r="A49" s="618"/>
      <c r="B49" s="1241"/>
      <c r="C49" s="1266" t="s">
        <v>111</v>
      </c>
      <c r="D49" s="571">
        <f t="shared" si="7"/>
        <v>5.8200000000000012</v>
      </c>
      <c r="E49" s="528">
        <f t="shared" si="8"/>
        <v>5.8200000000000012</v>
      </c>
      <c r="F49" s="575">
        <f>SUM(F44)</f>
        <v>60</v>
      </c>
      <c r="G49" s="576"/>
      <c r="H49" s="572">
        <v>60</v>
      </c>
      <c r="I49" s="616"/>
      <c r="J49" s="539"/>
      <c r="K49" s="539"/>
      <c r="L49" s="539"/>
      <c r="M49" s="617"/>
      <c r="N49" s="551"/>
      <c r="O49" s="117">
        <v>4.8099999999999996</v>
      </c>
      <c r="P49" s="118">
        <v>5.08</v>
      </c>
      <c r="Q49" s="118">
        <v>16.829999999999998</v>
      </c>
      <c r="R49" s="118">
        <v>132.4</v>
      </c>
      <c r="S49" s="125">
        <v>0.9</v>
      </c>
      <c r="T49" s="199"/>
      <c r="U49" s="200"/>
    </row>
    <row r="50" spans="1:21" ht="18" customHeight="1">
      <c r="A50" s="618"/>
      <c r="B50" s="1241"/>
      <c r="C50" s="1266" t="s">
        <v>73</v>
      </c>
      <c r="D50" s="571">
        <f t="shared" si="7"/>
        <v>3</v>
      </c>
      <c r="E50" s="528">
        <f t="shared" si="8"/>
        <v>3</v>
      </c>
      <c r="F50" s="575">
        <f>SUM(F44)</f>
        <v>60</v>
      </c>
      <c r="G50" s="576"/>
      <c r="H50" s="572">
        <v>60</v>
      </c>
      <c r="I50" s="616"/>
      <c r="J50" s="539"/>
      <c r="K50" s="539"/>
      <c r="L50" s="539"/>
      <c r="M50" s="617"/>
      <c r="N50" s="551"/>
      <c r="O50" s="90"/>
      <c r="S50" s="91"/>
      <c r="T50" s="164">
        <v>15</v>
      </c>
      <c r="U50" s="165">
        <v>15</v>
      </c>
    </row>
    <row r="51" spans="1:21" ht="18" customHeight="1">
      <c r="A51" s="618"/>
      <c r="B51" s="1241"/>
      <c r="C51" s="1266" t="s">
        <v>104</v>
      </c>
      <c r="D51" s="571">
        <f t="shared" si="7"/>
        <v>3</v>
      </c>
      <c r="E51" s="528">
        <f t="shared" si="8"/>
        <v>3</v>
      </c>
      <c r="F51" s="575">
        <f>SUM(F44)</f>
        <v>60</v>
      </c>
      <c r="G51" s="576"/>
      <c r="H51" s="572">
        <v>60</v>
      </c>
      <c r="I51" s="616"/>
      <c r="J51" s="539"/>
      <c r="K51" s="539"/>
      <c r="L51" s="539"/>
      <c r="M51" s="617"/>
      <c r="N51" s="551"/>
      <c r="O51" s="90"/>
      <c r="S51" s="91"/>
      <c r="T51" s="164">
        <v>230</v>
      </c>
      <c r="U51" s="165">
        <v>230</v>
      </c>
    </row>
    <row r="52" spans="1:21" ht="18" customHeight="1">
      <c r="A52" s="618"/>
      <c r="B52" s="1208" t="s">
        <v>70</v>
      </c>
      <c r="C52" s="1265"/>
      <c r="D52" s="571">
        <f t="shared" si="7"/>
        <v>50</v>
      </c>
      <c r="E52" s="528">
        <f t="shared" si="8"/>
        <v>50</v>
      </c>
      <c r="F52" s="1205">
        <v>50</v>
      </c>
      <c r="G52" s="596">
        <v>40</v>
      </c>
      <c r="H52" s="572">
        <v>40</v>
      </c>
      <c r="I52" s="529">
        <f>SUM(O46*F52)/H52</f>
        <v>3.0625000000000004</v>
      </c>
      <c r="J52" s="530">
        <f>SUM(P46*F52)/H52</f>
        <v>0.1</v>
      </c>
      <c r="K52" s="530">
        <f>SUM(Q46*F52)/H52</f>
        <v>9.4375</v>
      </c>
      <c r="L52" s="530">
        <f>SUM(R46*F52)/H52</f>
        <v>18.274999999999999</v>
      </c>
      <c r="M52" s="531">
        <f>SUM(S46*F52)/H52</f>
        <v>0</v>
      </c>
      <c r="N52" s="551">
        <v>3</v>
      </c>
      <c r="O52" s="90"/>
      <c r="S52" s="91"/>
      <c r="T52" s="164">
        <v>8</v>
      </c>
      <c r="U52" s="165">
        <v>8</v>
      </c>
    </row>
    <row r="53" spans="1:21" ht="18" customHeight="1" thickBot="1">
      <c r="A53" s="618"/>
      <c r="B53" s="1250" t="s">
        <v>98</v>
      </c>
      <c r="C53" s="1274"/>
      <c r="D53" s="571">
        <f t="shared" si="7"/>
        <v>166</v>
      </c>
      <c r="E53" s="528">
        <f t="shared" si="8"/>
        <v>166</v>
      </c>
      <c r="F53" s="1362">
        <v>166</v>
      </c>
      <c r="G53" s="596">
        <v>150</v>
      </c>
      <c r="H53" s="587">
        <v>180</v>
      </c>
      <c r="I53" s="532">
        <f>SUM(O47*F53)/H53</f>
        <v>8.299999999999999E-2</v>
      </c>
      <c r="J53" s="533">
        <f>SUM(P47*F53)/H53</f>
        <v>0</v>
      </c>
      <c r="K53" s="533">
        <f>SUM(Q47*F53)/H53</f>
        <v>16.766000000000002</v>
      </c>
      <c r="L53" s="533">
        <f>SUM(R47*F53)/H53</f>
        <v>70.088888888888889</v>
      </c>
      <c r="M53" s="534">
        <f>SUM(S47*F53)/H53</f>
        <v>3.3200000000000003</v>
      </c>
      <c r="N53" s="591">
        <v>83</v>
      </c>
      <c r="O53" s="90"/>
      <c r="S53" s="91"/>
      <c r="T53" s="164">
        <v>30</v>
      </c>
      <c r="U53" s="165">
        <v>30</v>
      </c>
    </row>
    <row r="54" spans="1:21" ht="18" customHeight="1" thickBot="1">
      <c r="A54" s="620"/>
      <c r="B54" s="1244" t="s">
        <v>76</v>
      </c>
      <c r="C54" s="1275"/>
      <c r="D54" s="621"/>
      <c r="E54" s="622"/>
      <c r="F54" s="623">
        <f>SUM(F20,F34,F38,F44,F52,F53)</f>
        <v>761</v>
      </c>
      <c r="G54" s="596">
        <v>630</v>
      </c>
      <c r="H54" s="624">
        <f t="shared" ref="H54:M54" si="9">SUM(H20:H53)</f>
        <v>3430</v>
      </c>
      <c r="I54" s="625">
        <f t="shared" si="9"/>
        <v>232.11550000000003</v>
      </c>
      <c r="J54" s="626">
        <f t="shared" si="9"/>
        <v>31.754000000000001</v>
      </c>
      <c r="K54" s="626">
        <f t="shared" si="9"/>
        <v>110.00716666666668</v>
      </c>
      <c r="L54" s="626">
        <f t="shared" si="9"/>
        <v>830.64722222222213</v>
      </c>
      <c r="M54" s="627">
        <f t="shared" si="9"/>
        <v>46.420333333333332</v>
      </c>
      <c r="N54" s="628"/>
      <c r="O54" s="90"/>
      <c r="S54" s="91"/>
      <c r="T54" s="164">
        <v>3</v>
      </c>
      <c r="U54" s="165">
        <v>3</v>
      </c>
    </row>
    <row r="55" spans="1:21" ht="18" customHeight="1">
      <c r="A55" s="1091" t="s">
        <v>19</v>
      </c>
      <c r="B55" s="1248" t="s">
        <v>78</v>
      </c>
      <c r="C55" s="1263"/>
      <c r="D55" s="566"/>
      <c r="E55" s="567"/>
      <c r="F55" s="1363">
        <v>250</v>
      </c>
      <c r="G55" s="596">
        <v>200</v>
      </c>
      <c r="H55" s="629">
        <v>250</v>
      </c>
      <c r="I55" s="525">
        <f>SUM(O49*F55)/H55</f>
        <v>4.8099999999999996</v>
      </c>
      <c r="J55" s="526">
        <f>SUM(P49*F55)/H55</f>
        <v>5.08</v>
      </c>
      <c r="K55" s="526">
        <f>SUM(Q49*F55)/H55</f>
        <v>16.829999999999998</v>
      </c>
      <c r="L55" s="526">
        <f>SUM(R49*F55)/H55</f>
        <v>132.4</v>
      </c>
      <c r="M55" s="527">
        <f>SUM(S49*F55)/H55</f>
        <v>0.9</v>
      </c>
      <c r="N55" s="569">
        <v>47</v>
      </c>
      <c r="O55" s="83">
        <v>3.15</v>
      </c>
      <c r="P55" s="84">
        <v>2.72</v>
      </c>
      <c r="Q55" s="84">
        <v>12.96</v>
      </c>
      <c r="R55" s="84">
        <v>89</v>
      </c>
      <c r="S55" s="85">
        <v>1.2</v>
      </c>
      <c r="T55" s="176"/>
      <c r="U55" s="177"/>
    </row>
    <row r="56" spans="1:21" ht="18" customHeight="1">
      <c r="A56" s="1091"/>
      <c r="B56" s="1244"/>
      <c r="C56" s="1276" t="s">
        <v>79</v>
      </c>
      <c r="D56" s="571">
        <f>SUM(F56*T50)/H56</f>
        <v>15</v>
      </c>
      <c r="E56" s="528">
        <f>SUM(F56*U50)/H56</f>
        <v>15</v>
      </c>
      <c r="F56" s="575">
        <f>SUM(F55)</f>
        <v>250</v>
      </c>
      <c r="G56" s="576"/>
      <c r="H56" s="572">
        <v>250</v>
      </c>
      <c r="I56" s="583"/>
      <c r="J56" s="584"/>
      <c r="K56" s="584"/>
      <c r="L56" s="584"/>
      <c r="M56" s="585"/>
      <c r="N56" s="551"/>
      <c r="O56" s="86"/>
      <c r="P56" s="87"/>
      <c r="Q56" s="87"/>
      <c r="R56" s="87"/>
      <c r="S56" s="85"/>
      <c r="T56" s="176">
        <v>1.5</v>
      </c>
      <c r="U56" s="177">
        <v>1.5</v>
      </c>
    </row>
    <row r="57" spans="1:21" ht="18" customHeight="1">
      <c r="A57" s="1091"/>
      <c r="B57" s="1244"/>
      <c r="C57" s="1276" t="s">
        <v>74</v>
      </c>
      <c r="D57" s="571">
        <f>SUM(F57*T51)/H57</f>
        <v>230</v>
      </c>
      <c r="E57" s="528">
        <f>SUM(F57*U51)/H57</f>
        <v>230</v>
      </c>
      <c r="F57" s="575">
        <f>SUM(F55)</f>
        <v>250</v>
      </c>
      <c r="G57" s="576"/>
      <c r="H57" s="572">
        <v>250</v>
      </c>
      <c r="I57" s="583"/>
      <c r="J57" s="584"/>
      <c r="K57" s="584"/>
      <c r="L57" s="584"/>
      <c r="M57" s="585"/>
      <c r="N57" s="551"/>
      <c r="O57" s="86"/>
      <c r="P57" s="87"/>
      <c r="Q57" s="87"/>
      <c r="R57" s="87"/>
      <c r="S57" s="85"/>
      <c r="T57" s="176">
        <v>10</v>
      </c>
      <c r="U57" s="177">
        <v>10</v>
      </c>
    </row>
    <row r="58" spans="1:21" ht="18" customHeight="1">
      <c r="A58" s="1091"/>
      <c r="B58" s="1244"/>
      <c r="C58" s="1276" t="s">
        <v>73</v>
      </c>
      <c r="D58" s="571">
        <f>SUM(F58*T52)/H58</f>
        <v>8</v>
      </c>
      <c r="E58" s="528">
        <f>SUM(F58*U52)/H58</f>
        <v>8</v>
      </c>
      <c r="F58" s="575">
        <f>SUM(F55)</f>
        <v>250</v>
      </c>
      <c r="G58" s="576"/>
      <c r="H58" s="572">
        <v>250</v>
      </c>
      <c r="I58" s="583"/>
      <c r="J58" s="584"/>
      <c r="K58" s="584"/>
      <c r="L58" s="584"/>
      <c r="M58" s="585"/>
      <c r="N58" s="551"/>
      <c r="O58" s="86"/>
      <c r="P58" s="87"/>
      <c r="Q58" s="87"/>
      <c r="R58" s="87"/>
      <c r="S58" s="85"/>
      <c r="T58" s="176">
        <v>190</v>
      </c>
      <c r="U58" s="177">
        <v>190</v>
      </c>
    </row>
    <row r="59" spans="1:21" ht="18" customHeight="1">
      <c r="A59" s="1091"/>
      <c r="B59" s="1244"/>
      <c r="C59" s="1276" t="s">
        <v>71</v>
      </c>
      <c r="D59" s="571">
        <f>SUM(F59*T53)/H59</f>
        <v>30</v>
      </c>
      <c r="E59" s="528">
        <f>SUM(F59*U53)/H59</f>
        <v>30</v>
      </c>
      <c r="F59" s="575">
        <f>SUM(F55)</f>
        <v>250</v>
      </c>
      <c r="G59" s="576"/>
      <c r="H59" s="572">
        <v>250</v>
      </c>
      <c r="I59" s="583"/>
      <c r="J59" s="584"/>
      <c r="K59" s="584"/>
      <c r="L59" s="584"/>
      <c r="M59" s="585"/>
      <c r="N59" s="551"/>
      <c r="O59" s="86">
        <v>2.11</v>
      </c>
      <c r="P59" s="87">
        <v>2.4</v>
      </c>
      <c r="Q59" s="87">
        <v>16.66</v>
      </c>
      <c r="R59" s="87">
        <v>97</v>
      </c>
      <c r="S59" s="85">
        <v>0.01</v>
      </c>
      <c r="T59" s="176"/>
      <c r="U59" s="177"/>
    </row>
    <row r="60" spans="1:21" ht="18" customHeight="1">
      <c r="A60" s="1091"/>
      <c r="B60" s="1251"/>
      <c r="C60" s="1276" t="s">
        <v>75</v>
      </c>
      <c r="D60" s="571">
        <f>SUM(F60*T54)/H60</f>
        <v>3</v>
      </c>
      <c r="E60" s="528">
        <f>SUM(F60*U54)/H60</f>
        <v>3</v>
      </c>
      <c r="F60" s="575">
        <f>SUM(F55)</f>
        <v>250</v>
      </c>
      <c r="G60" s="576"/>
      <c r="H60" s="572">
        <v>250</v>
      </c>
      <c r="I60" s="583"/>
      <c r="J60" s="584"/>
      <c r="K60" s="584"/>
      <c r="L60" s="584"/>
      <c r="M60" s="585"/>
      <c r="N60" s="551"/>
      <c r="O60" s="86"/>
      <c r="P60" s="87"/>
      <c r="Q60" s="87"/>
      <c r="R60" s="87"/>
      <c r="S60" s="85"/>
      <c r="T60" s="176">
        <v>45</v>
      </c>
      <c r="U60" s="177">
        <v>45</v>
      </c>
    </row>
    <row r="61" spans="1:21" ht="18" customHeight="1">
      <c r="A61" s="1091"/>
      <c r="B61" s="1243" t="s">
        <v>28</v>
      </c>
      <c r="C61" s="1264"/>
      <c r="D61" s="571"/>
      <c r="E61" s="581"/>
      <c r="F61" s="1205">
        <v>200</v>
      </c>
      <c r="G61" s="596">
        <v>180</v>
      </c>
      <c r="H61" s="572">
        <v>180</v>
      </c>
      <c r="I61" s="532">
        <f>SUM(O55*F61)/H61</f>
        <v>3.5</v>
      </c>
      <c r="J61" s="533">
        <f>SUM(P55*F61)/H61</f>
        <v>3.0222222222222221</v>
      </c>
      <c r="K61" s="533">
        <f>SUM(Q55*F61)/H61</f>
        <v>14.4</v>
      </c>
      <c r="L61" s="533">
        <f>SUM(R55*F61)/H61</f>
        <v>98.888888888888886</v>
      </c>
      <c r="M61" s="534">
        <f>SUM(S55*F61)/H61</f>
        <v>1.3333333333333333</v>
      </c>
      <c r="N61" s="551">
        <v>74</v>
      </c>
      <c r="O61" s="86"/>
      <c r="P61" s="87"/>
      <c r="Q61" s="87"/>
      <c r="R61" s="87"/>
      <c r="S61" s="85"/>
      <c r="T61" s="176">
        <v>10</v>
      </c>
      <c r="U61" s="177">
        <v>10</v>
      </c>
    </row>
    <row r="62" spans="1:21" ht="18" customHeight="1">
      <c r="A62" s="1091"/>
      <c r="B62" s="1244"/>
      <c r="C62" s="1264" t="s">
        <v>80</v>
      </c>
      <c r="D62" s="571">
        <f>SUM(F62*T56)/H62</f>
        <v>1.6666666666666667</v>
      </c>
      <c r="E62" s="528">
        <f>SUM(F62*U56)/H62</f>
        <v>1.6666666666666667</v>
      </c>
      <c r="F62" s="575">
        <f>SUM(F61)</f>
        <v>200</v>
      </c>
      <c r="G62" s="576"/>
      <c r="H62" s="572">
        <v>180</v>
      </c>
      <c r="I62" s="578"/>
      <c r="J62" s="579"/>
      <c r="K62" s="579"/>
      <c r="L62" s="579"/>
      <c r="M62" s="531"/>
      <c r="N62" s="551"/>
      <c r="O62" s="86"/>
      <c r="P62" s="87"/>
      <c r="Q62" s="87"/>
      <c r="R62" s="87"/>
      <c r="S62" s="85"/>
      <c r="T62" s="176">
        <v>5</v>
      </c>
      <c r="U62" s="177">
        <v>5</v>
      </c>
    </row>
    <row r="63" spans="1:21" ht="18" customHeight="1">
      <c r="A63" s="1091"/>
      <c r="B63" s="1244"/>
      <c r="C63" s="1264" t="s">
        <v>36</v>
      </c>
      <c r="D63" s="571">
        <f>SUM(F63*T57)/H63</f>
        <v>11.111111111111111</v>
      </c>
      <c r="E63" s="528">
        <f>SUM(F63*U57)/H63</f>
        <v>11.111111111111111</v>
      </c>
      <c r="F63" s="575">
        <f>SUM(F61)</f>
        <v>200</v>
      </c>
      <c r="G63" s="576"/>
      <c r="H63" s="572">
        <v>180</v>
      </c>
      <c r="I63" s="578"/>
      <c r="J63" s="579"/>
      <c r="K63" s="579"/>
      <c r="L63" s="579"/>
      <c r="M63" s="531"/>
      <c r="N63" s="551"/>
      <c r="O63" s="86"/>
      <c r="P63" s="87"/>
      <c r="Q63" s="87"/>
      <c r="R63" s="87"/>
      <c r="S63" s="85"/>
      <c r="T63" s="176">
        <v>20</v>
      </c>
      <c r="U63" s="177">
        <v>20</v>
      </c>
    </row>
    <row r="64" spans="1:21" ht="18" customHeight="1">
      <c r="A64" s="1091"/>
      <c r="B64" s="1251"/>
      <c r="C64" s="1264" t="s">
        <v>74</v>
      </c>
      <c r="D64" s="571">
        <f>SUM(F64*T58)/H64</f>
        <v>211.11111111111111</v>
      </c>
      <c r="E64" s="528">
        <f>SUM(F64*U58)/H64</f>
        <v>211.11111111111111</v>
      </c>
      <c r="F64" s="575">
        <f>SUM(F61)</f>
        <v>200</v>
      </c>
      <c r="G64" s="576"/>
      <c r="H64" s="572">
        <v>180</v>
      </c>
      <c r="I64" s="529"/>
      <c r="J64" s="579"/>
      <c r="K64" s="579"/>
      <c r="L64" s="579"/>
      <c r="M64" s="531"/>
      <c r="N64" s="551"/>
      <c r="O64" s="86"/>
      <c r="P64" s="87"/>
      <c r="Q64" s="87"/>
      <c r="R64" s="87"/>
      <c r="S64" s="85"/>
      <c r="T64" s="176">
        <v>5</v>
      </c>
      <c r="U64" s="177">
        <v>5</v>
      </c>
    </row>
    <row r="65" spans="1:22" s="10" customFormat="1" ht="18" customHeight="1" thickBot="1">
      <c r="A65" s="1091"/>
      <c r="B65" s="1243" t="s">
        <v>238</v>
      </c>
      <c r="C65" s="1264"/>
      <c r="D65" s="571"/>
      <c r="E65" s="581"/>
      <c r="F65" s="1205">
        <v>60</v>
      </c>
      <c r="G65" s="596">
        <v>30</v>
      </c>
      <c r="H65" s="572">
        <v>32</v>
      </c>
      <c r="I65" s="532">
        <f>SUM(O59*F65)/H65</f>
        <v>3.9562499999999998</v>
      </c>
      <c r="J65" s="533">
        <f>SUM(P59*F65)/H65</f>
        <v>4.5</v>
      </c>
      <c r="K65" s="533">
        <f>SUM(Q59*F65)/H65</f>
        <v>31.237500000000001</v>
      </c>
      <c r="L65" s="533">
        <f>SUM(R59*F65)/H65</f>
        <v>181.875</v>
      </c>
      <c r="M65" s="534">
        <f>SUM(S59*F65)/H65</f>
        <v>1.8749999999999999E-2</v>
      </c>
      <c r="N65" s="551">
        <v>59</v>
      </c>
      <c r="O65" s="90"/>
      <c r="P65" s="73"/>
      <c r="Q65" s="73"/>
      <c r="R65" s="73"/>
      <c r="S65" s="91"/>
      <c r="T65" s="176">
        <v>5.0000000000000001E-3</v>
      </c>
      <c r="U65" s="177">
        <v>5.0000000000000001E-3</v>
      </c>
      <c r="V65" s="160"/>
    </row>
    <row r="66" spans="1:22" s="12" customFormat="1" ht="18" customHeight="1" thickBot="1">
      <c r="A66" s="1091"/>
      <c r="B66" s="1244"/>
      <c r="C66" s="1264" t="s">
        <v>49</v>
      </c>
      <c r="D66" s="571">
        <f t="shared" ref="D66:D71" si="10">SUM(F66*T60)/H66</f>
        <v>84.375</v>
      </c>
      <c r="E66" s="528">
        <f t="shared" ref="E66:E71" si="11">SUM(F66*U60)/H66</f>
        <v>84.375</v>
      </c>
      <c r="F66" s="575">
        <f>SUM(F65)</f>
        <v>60</v>
      </c>
      <c r="G66" s="576"/>
      <c r="H66" s="572">
        <v>32</v>
      </c>
      <c r="I66" s="578"/>
      <c r="J66" s="579"/>
      <c r="K66" s="579"/>
      <c r="L66" s="579"/>
      <c r="M66" s="531"/>
      <c r="N66" s="551"/>
      <c r="O66" s="126">
        <f t="shared" ref="O66:S66" si="12">SUM(O49:O65)</f>
        <v>10.069999999999999</v>
      </c>
      <c r="P66" s="127">
        <f t="shared" si="12"/>
        <v>10.200000000000001</v>
      </c>
      <c r="Q66" s="127">
        <f t="shared" si="12"/>
        <v>46.45</v>
      </c>
      <c r="R66" s="127">
        <f t="shared" si="12"/>
        <v>318.39999999999998</v>
      </c>
      <c r="S66" s="128">
        <f t="shared" si="12"/>
        <v>2.11</v>
      </c>
      <c r="T66" s="212"/>
      <c r="U66" s="213"/>
      <c r="V66" s="96"/>
    </row>
    <row r="67" spans="1:22" s="12" customFormat="1" ht="18" customHeight="1" thickBot="1">
      <c r="A67" s="1091"/>
      <c r="B67" s="1244"/>
      <c r="C67" s="1264" t="s">
        <v>36</v>
      </c>
      <c r="D67" s="571">
        <f t="shared" si="10"/>
        <v>18.75</v>
      </c>
      <c r="E67" s="528">
        <f t="shared" si="11"/>
        <v>18.75</v>
      </c>
      <c r="F67" s="575">
        <f>SUM(F65)</f>
        <v>60</v>
      </c>
      <c r="G67" s="576"/>
      <c r="H67" s="572">
        <v>32</v>
      </c>
      <c r="I67" s="578"/>
      <c r="J67" s="579"/>
      <c r="K67" s="579"/>
      <c r="L67" s="579"/>
      <c r="M67" s="531"/>
      <c r="N67" s="551"/>
      <c r="O67" s="126"/>
      <c r="P67" s="127"/>
      <c r="Q67" s="127"/>
      <c r="R67" s="127"/>
      <c r="S67" s="128"/>
      <c r="T67" s="212"/>
      <c r="U67" s="213"/>
      <c r="V67" s="96"/>
    </row>
    <row r="68" spans="1:22" s="12" customFormat="1" ht="18" customHeight="1" thickBot="1">
      <c r="A68" s="1091"/>
      <c r="B68" s="1244"/>
      <c r="C68" s="1264" t="s">
        <v>35</v>
      </c>
      <c r="D68" s="571">
        <f t="shared" si="10"/>
        <v>9.375</v>
      </c>
      <c r="E68" s="528">
        <f t="shared" si="11"/>
        <v>9.375</v>
      </c>
      <c r="F68" s="575">
        <f>SUM(F65)</f>
        <v>60</v>
      </c>
      <c r="G68" s="576"/>
      <c r="H68" s="572">
        <v>32</v>
      </c>
      <c r="I68" s="578"/>
      <c r="J68" s="579"/>
      <c r="K68" s="579"/>
      <c r="L68" s="579"/>
      <c r="M68" s="531"/>
      <c r="N68" s="551"/>
      <c r="O68" s="95">
        <f>SUM(O66,O48,O19,O18)</f>
        <v>46.269999999999996</v>
      </c>
      <c r="P68" s="96">
        <f>SUM(P66,P48,P19,P18)</f>
        <v>49.553999999999995</v>
      </c>
      <c r="Q68" s="96">
        <f>SUM(Q66,Q48,Q19,Q18)</f>
        <v>200.05700000000002</v>
      </c>
      <c r="R68" s="96">
        <f>SUM(R66,R48,R19,R18)</f>
        <v>1404.87</v>
      </c>
      <c r="S68" s="97">
        <f>SUM(S66,S48,S19,S18)</f>
        <v>53.057000000000002</v>
      </c>
      <c r="T68" s="172"/>
      <c r="U68" s="173"/>
      <c r="V68" s="96"/>
    </row>
    <row r="69" spans="1:22" s="4" customFormat="1" ht="18" customHeight="1">
      <c r="A69" s="1091"/>
      <c r="B69" s="1244"/>
      <c r="C69" s="1264" t="s">
        <v>34</v>
      </c>
      <c r="D69" s="571">
        <f t="shared" si="10"/>
        <v>37.5</v>
      </c>
      <c r="E69" s="528">
        <f t="shared" si="11"/>
        <v>37.5</v>
      </c>
      <c r="F69" s="575">
        <f>SUM(F65)</f>
        <v>60</v>
      </c>
      <c r="G69" s="576"/>
      <c r="H69" s="572">
        <v>32</v>
      </c>
      <c r="I69" s="578"/>
      <c r="J69" s="579"/>
      <c r="K69" s="579"/>
      <c r="L69" s="579"/>
      <c r="M69" s="531"/>
      <c r="N69" s="551"/>
      <c r="O69" s="105"/>
      <c r="P69" s="105"/>
      <c r="Q69" s="105"/>
      <c r="R69" s="105"/>
      <c r="S69" s="105"/>
      <c r="T69" s="105"/>
      <c r="U69" s="105"/>
      <c r="V69" s="105"/>
    </row>
    <row r="70" spans="1:22" s="73" customFormat="1" ht="18.75" customHeight="1">
      <c r="A70" s="1091"/>
      <c r="B70" s="1244"/>
      <c r="C70" s="1264" t="s">
        <v>43</v>
      </c>
      <c r="D70" s="571">
        <f t="shared" si="10"/>
        <v>9.375</v>
      </c>
      <c r="E70" s="528">
        <f t="shared" si="11"/>
        <v>9.375</v>
      </c>
      <c r="F70" s="575">
        <f>SUM(F65)</f>
        <v>60</v>
      </c>
      <c r="G70" s="576"/>
      <c r="H70" s="572">
        <v>32</v>
      </c>
      <c r="I70" s="578"/>
      <c r="J70" s="579"/>
      <c r="K70" s="579"/>
      <c r="L70" s="579"/>
      <c r="M70" s="531"/>
      <c r="N70" s="551"/>
    </row>
    <row r="71" spans="1:22" s="73" customFormat="1" ht="18.75" customHeight="1" thickBot="1">
      <c r="A71" s="1091"/>
      <c r="B71" s="1244"/>
      <c r="C71" s="1264" t="s">
        <v>67</v>
      </c>
      <c r="D71" s="571">
        <f t="shared" si="10"/>
        <v>9.3749999999999997E-3</v>
      </c>
      <c r="E71" s="528">
        <f t="shared" si="11"/>
        <v>9.3749999999999997E-3</v>
      </c>
      <c r="F71" s="575">
        <f>SUM(F65)</f>
        <v>60</v>
      </c>
      <c r="G71" s="576"/>
      <c r="H71" s="572">
        <v>32</v>
      </c>
      <c r="I71" s="583"/>
      <c r="J71" s="584"/>
      <c r="K71" s="584"/>
      <c r="L71" s="584"/>
      <c r="M71" s="585"/>
      <c r="N71" s="551"/>
    </row>
    <row r="72" spans="1:22" s="73" customFormat="1" ht="18.75" customHeight="1" thickBot="1">
      <c r="A72" s="631"/>
      <c r="B72" s="1246" t="s">
        <v>76</v>
      </c>
      <c r="C72" s="1277"/>
      <c r="D72" s="632"/>
      <c r="E72" s="633"/>
      <c r="F72" s="634">
        <f>SUM(F55,F61,F65)</f>
        <v>510</v>
      </c>
      <c r="G72" s="596">
        <v>430</v>
      </c>
      <c r="H72" s="635">
        <f t="shared" ref="H72:M72" si="13">SUM(H55:H71)</f>
        <v>2444</v>
      </c>
      <c r="I72" s="636">
        <f t="shared" si="13"/>
        <v>12.266249999999999</v>
      </c>
      <c r="J72" s="637">
        <f t="shared" si="13"/>
        <v>12.602222222222222</v>
      </c>
      <c r="K72" s="637">
        <f t="shared" si="13"/>
        <v>62.467500000000001</v>
      </c>
      <c r="L72" s="637">
        <f t="shared" si="13"/>
        <v>413.16388888888889</v>
      </c>
      <c r="M72" s="638">
        <f t="shared" si="13"/>
        <v>2.2520833333333332</v>
      </c>
      <c r="N72" s="639"/>
    </row>
    <row r="73" spans="1:22" s="73" customFormat="1" ht="18.75" customHeight="1" thickBot="1">
      <c r="A73" s="592" t="s">
        <v>208</v>
      </c>
      <c r="B73" s="1252" t="s">
        <v>161</v>
      </c>
      <c r="C73" s="1277"/>
      <c r="D73" s="632">
        <v>6</v>
      </c>
      <c r="E73" s="633">
        <v>6</v>
      </c>
      <c r="F73" s="634">
        <v>6</v>
      </c>
      <c r="G73" s="596">
        <v>6</v>
      </c>
      <c r="H73" s="635"/>
      <c r="I73" s="636"/>
      <c r="J73" s="637"/>
      <c r="K73" s="637"/>
      <c r="L73" s="637"/>
      <c r="M73" s="638"/>
      <c r="N73" s="640"/>
    </row>
    <row r="74" spans="1:22" s="73" customFormat="1" ht="18.75" customHeight="1" thickBot="1">
      <c r="A74" s="641"/>
      <c r="B74" s="1098" t="s">
        <v>368</v>
      </c>
      <c r="C74" s="1268"/>
      <c r="D74" s="593"/>
      <c r="E74" s="594"/>
      <c r="F74" s="595">
        <f>SUM(F72,F54,F19,F18)</f>
        <v>1716</v>
      </c>
      <c r="G74" s="596">
        <v>1440</v>
      </c>
      <c r="H74" s="597">
        <f t="shared" ref="H74:M74" si="14">SUM(H72,H54,H19,H18)</f>
        <v>6273</v>
      </c>
      <c r="I74" s="598">
        <f t="shared" si="14"/>
        <v>258.16104824561404</v>
      </c>
      <c r="J74" s="599">
        <f t="shared" si="14"/>
        <v>65.403321637426899</v>
      </c>
      <c r="K74" s="599">
        <f t="shared" si="14"/>
        <v>261.59350877192981</v>
      </c>
      <c r="L74" s="599">
        <f t="shared" si="14"/>
        <v>1828.4839766081873</v>
      </c>
      <c r="M74" s="600">
        <f t="shared" si="14"/>
        <v>62.743293859649121</v>
      </c>
      <c r="N74" s="642"/>
    </row>
    <row r="75" spans="1:22" s="73" customFormat="1" ht="18.75" customHeight="1">
      <c r="A75" s="540"/>
      <c r="B75" s="1099"/>
      <c r="C75" s="1278"/>
      <c r="D75" s="253"/>
      <c r="E75" s="253"/>
      <c r="F75" s="19"/>
      <c r="G75" s="6"/>
      <c r="H75" s="110"/>
      <c r="I75" s="253"/>
      <c r="J75" s="253"/>
      <c r="K75" s="253"/>
      <c r="L75" s="253"/>
      <c r="M75" s="253"/>
      <c r="N75" s="4"/>
    </row>
    <row r="76" spans="1:22" s="73" customFormat="1" ht="18.75" customHeight="1">
      <c r="A76" s="541"/>
      <c r="B76" s="1100"/>
      <c r="C76" s="1279"/>
      <c r="D76" s="397">
        <v>659</v>
      </c>
      <c r="E76" s="397"/>
      <c r="I76" s="397"/>
      <c r="J76" s="397"/>
      <c r="K76" s="397"/>
      <c r="L76" s="397"/>
      <c r="M76" s="397"/>
    </row>
    <row r="77" spans="1:22" s="73" customFormat="1" ht="18.75" customHeight="1">
      <c r="A77" s="541"/>
      <c r="B77" s="1101"/>
      <c r="C77" s="1279"/>
      <c r="D77" s="397"/>
      <c r="E77" s="397"/>
      <c r="I77" s="397"/>
      <c r="J77" s="397"/>
      <c r="K77" s="397"/>
      <c r="L77" s="397"/>
      <c r="M77" s="397"/>
    </row>
    <row r="78" spans="1:22" s="73" customFormat="1" ht="18.75" customHeight="1">
      <c r="A78" s="542" t="s">
        <v>185</v>
      </c>
      <c r="B78" s="468" t="s">
        <v>186</v>
      </c>
      <c r="C78" s="1280" t="s">
        <v>187</v>
      </c>
      <c r="D78" s="414" t="s">
        <v>188</v>
      </c>
      <c r="E78" s="414" t="s">
        <v>189</v>
      </c>
      <c r="F78" s="413"/>
      <c r="G78" s="413"/>
      <c r="H78" s="413"/>
      <c r="I78" s="414"/>
      <c r="J78" s="397"/>
      <c r="K78" s="397"/>
      <c r="L78" s="397"/>
      <c r="M78" s="397"/>
    </row>
    <row r="79" spans="1:22" s="73" customFormat="1" ht="18.75" customHeight="1">
      <c r="A79" s="542" t="s">
        <v>190</v>
      </c>
      <c r="B79" s="468" t="s">
        <v>191</v>
      </c>
      <c r="C79" s="1280" t="s">
        <v>192</v>
      </c>
      <c r="D79" s="414" t="s">
        <v>193</v>
      </c>
      <c r="E79" s="414" t="s">
        <v>194</v>
      </c>
      <c r="F79" s="413"/>
      <c r="G79" s="413"/>
      <c r="H79" s="413"/>
      <c r="I79" s="414"/>
      <c r="J79" s="397"/>
      <c r="K79" s="397"/>
      <c r="L79" s="397"/>
      <c r="M79" s="397"/>
    </row>
    <row r="80" spans="1:22" s="73" customFormat="1" ht="18.75" customHeight="1">
      <c r="A80" s="542" t="s">
        <v>195</v>
      </c>
      <c r="B80" s="468" t="s">
        <v>196</v>
      </c>
      <c r="C80" s="1280" t="s">
        <v>197</v>
      </c>
      <c r="D80" s="414" t="s">
        <v>198</v>
      </c>
      <c r="E80" s="414" t="s">
        <v>199</v>
      </c>
      <c r="F80" s="413"/>
      <c r="G80" s="413"/>
      <c r="H80" s="413"/>
      <c r="I80" s="414"/>
      <c r="J80" s="397"/>
      <c r="K80" s="397"/>
      <c r="L80" s="397"/>
      <c r="M80" s="397"/>
    </row>
    <row r="81" spans="1:26" ht="18" customHeight="1">
      <c r="A81" s="73"/>
      <c r="B81" s="1253"/>
      <c r="C81" s="1279"/>
      <c r="D81" s="397"/>
      <c r="E81" s="397"/>
      <c r="F81" s="73"/>
      <c r="G81" s="73"/>
      <c r="H81" s="73"/>
      <c r="I81" s="397"/>
      <c r="J81" s="397"/>
      <c r="K81" s="397"/>
      <c r="L81" s="397"/>
      <c r="M81" s="397"/>
      <c r="N81" s="73"/>
    </row>
    <row r="82" spans="1:26" ht="18" customHeight="1">
      <c r="A82" s="413" t="s">
        <v>200</v>
      </c>
      <c r="B82" s="468"/>
      <c r="C82" s="1280"/>
      <c r="D82" s="414">
        <v>59</v>
      </c>
      <c r="E82" s="414">
        <v>73</v>
      </c>
      <c r="F82" s="73"/>
      <c r="G82" s="73"/>
      <c r="H82" s="73"/>
      <c r="I82" s="397"/>
      <c r="J82" s="397"/>
      <c r="K82" s="397"/>
      <c r="L82" s="397"/>
      <c r="M82" s="397"/>
      <c r="N82" s="73"/>
    </row>
    <row r="83" spans="1:26" ht="27.75" customHeight="1">
      <c r="A83" s="413" t="s">
        <v>201</v>
      </c>
      <c r="B83" s="468"/>
      <c r="C83" s="1280"/>
      <c r="D83" s="414">
        <v>56</v>
      </c>
      <c r="E83" s="414">
        <v>69</v>
      </c>
      <c r="F83" s="73"/>
      <c r="G83" s="73"/>
      <c r="H83" s="73"/>
      <c r="I83" s="397"/>
      <c r="J83" s="397"/>
      <c r="K83" s="397"/>
      <c r="L83" s="397"/>
      <c r="M83" s="397"/>
      <c r="N83" s="73"/>
      <c r="O83" s="89"/>
      <c r="P83" s="89"/>
      <c r="Q83" s="89"/>
      <c r="R83" s="89"/>
      <c r="S83" s="89"/>
      <c r="T83" s="104"/>
      <c r="U83" s="104"/>
      <c r="V83" s="81"/>
      <c r="W83" s="1"/>
      <c r="Y83" s="1102"/>
      <c r="Z83" s="1105"/>
    </row>
    <row r="84" spans="1:26" ht="24">
      <c r="A84" s="413" t="s">
        <v>202</v>
      </c>
      <c r="B84" s="468"/>
      <c r="C84" s="1280"/>
      <c r="D84" s="414">
        <v>215</v>
      </c>
      <c r="E84" s="414">
        <v>275</v>
      </c>
      <c r="F84" s="73"/>
      <c r="G84" s="73"/>
      <c r="H84" s="73"/>
      <c r="I84" s="397"/>
      <c r="J84" s="397"/>
      <c r="K84" s="397"/>
      <c r="L84" s="397"/>
      <c r="M84" s="397"/>
      <c r="N84" s="73"/>
      <c r="T84" s="89"/>
      <c r="U84" s="89"/>
      <c r="V84" s="81"/>
      <c r="W84" s="1"/>
      <c r="Y84" s="1103"/>
      <c r="Z84" s="1106"/>
    </row>
    <row r="85" spans="1:26" ht="27">
      <c r="A85" s="413" t="s">
        <v>203</v>
      </c>
      <c r="B85" s="468"/>
      <c r="C85" s="1280"/>
      <c r="D85" s="414">
        <v>1560</v>
      </c>
      <c r="E85" s="414">
        <v>1963</v>
      </c>
      <c r="F85" s="73"/>
      <c r="G85" s="73"/>
      <c r="H85" s="73"/>
      <c r="I85" s="397"/>
      <c r="J85" s="397"/>
      <c r="K85" s="397"/>
      <c r="L85" s="397"/>
      <c r="M85" s="397"/>
      <c r="N85" s="73"/>
      <c r="T85" s="89"/>
      <c r="U85" s="89"/>
      <c r="V85" s="81"/>
      <c r="W85" s="1"/>
      <c r="Y85" s="1103"/>
      <c r="Z85" s="1106"/>
    </row>
    <row r="86" spans="1:26" ht="23.25">
      <c r="A86" s="415"/>
      <c r="B86" s="1254"/>
      <c r="C86" s="1281"/>
      <c r="D86" s="416"/>
      <c r="E86" s="416"/>
      <c r="F86" s="73"/>
      <c r="G86" s="73"/>
      <c r="H86" s="73"/>
      <c r="I86" s="397"/>
      <c r="J86" s="397"/>
      <c r="K86" s="397"/>
      <c r="L86" s="397"/>
      <c r="M86" s="397"/>
      <c r="N86" s="73"/>
      <c r="T86" s="89"/>
      <c r="U86" s="89"/>
      <c r="V86" s="81"/>
      <c r="W86" s="1"/>
      <c r="Y86" s="1103"/>
      <c r="Z86" s="1106"/>
    </row>
    <row r="87" spans="1:26" ht="23.25">
      <c r="T87" s="89"/>
      <c r="U87" s="89"/>
      <c r="V87" s="81"/>
      <c r="W87" s="1"/>
      <c r="Y87" s="1103"/>
      <c r="Z87" s="1106"/>
    </row>
    <row r="88" spans="1:26" ht="23.25">
      <c r="T88" s="89"/>
      <c r="U88" s="89"/>
      <c r="V88" s="81"/>
      <c r="W88" s="1"/>
      <c r="Y88" s="1103"/>
      <c r="Z88" s="1106"/>
    </row>
    <row r="89" spans="1:26" ht="23.25">
      <c r="A89" s="417"/>
      <c r="C89" s="1233"/>
      <c r="D89" s="255"/>
      <c r="E89" s="255"/>
      <c r="I89" s="276"/>
      <c r="J89" s="276"/>
      <c r="K89" s="276"/>
      <c r="L89" s="276"/>
      <c r="M89" s="276"/>
      <c r="T89" s="89"/>
      <c r="U89" s="89"/>
      <c r="V89" s="81"/>
      <c r="W89" s="1"/>
      <c r="Y89" s="1103"/>
      <c r="Z89" s="1106"/>
    </row>
    <row r="90" spans="1:26" ht="23.25">
      <c r="A90" s="417"/>
      <c r="B90" s="469"/>
      <c r="C90" s="1233"/>
      <c r="D90" s="276"/>
      <c r="E90" s="276"/>
      <c r="T90" s="104"/>
      <c r="U90" s="104"/>
      <c r="V90" s="81"/>
      <c r="W90" s="1"/>
      <c r="Y90" s="1103"/>
      <c r="Z90" s="1106"/>
    </row>
    <row r="91" spans="1:26" ht="23.25">
      <c r="A91" s="417"/>
      <c r="B91" s="469"/>
      <c r="C91" s="1233"/>
      <c r="D91" s="276"/>
      <c r="E91" s="276"/>
      <c r="O91" s="89"/>
      <c r="P91" s="89"/>
      <c r="Q91" s="89"/>
      <c r="R91" s="89"/>
      <c r="T91" s="104"/>
      <c r="U91" s="104"/>
      <c r="V91" s="81"/>
      <c r="W91" s="1"/>
      <c r="Y91" s="1103"/>
      <c r="Z91" s="1106"/>
    </row>
    <row r="92" spans="1:26" ht="23.25">
      <c r="A92" s="417"/>
      <c r="B92" s="469"/>
      <c r="C92" s="1233"/>
      <c r="D92" s="276"/>
      <c r="E92" s="276"/>
      <c r="T92" s="104"/>
      <c r="U92" s="104"/>
      <c r="V92" s="81"/>
      <c r="W92" s="1"/>
      <c r="Y92" s="1103"/>
      <c r="Z92" s="1106"/>
    </row>
    <row r="93" spans="1:26" ht="23.25">
      <c r="A93" s="417"/>
      <c r="B93" s="469"/>
      <c r="C93" s="1233"/>
      <c r="D93" s="276"/>
      <c r="E93" s="276"/>
      <c r="T93" s="104"/>
      <c r="U93" s="104"/>
      <c r="V93" s="81"/>
      <c r="W93" s="1"/>
      <c r="Y93" s="1103"/>
      <c r="Z93" s="1106"/>
    </row>
    <row r="94" spans="1:26" ht="23.25">
      <c r="A94" s="417"/>
      <c r="B94" s="469"/>
      <c r="C94" s="1233"/>
      <c r="D94" s="276"/>
      <c r="E94" s="276"/>
      <c r="T94" s="104"/>
      <c r="U94" s="104"/>
      <c r="V94" s="81"/>
      <c r="W94" s="1"/>
      <c r="Y94" s="1103"/>
      <c r="Z94" s="1106"/>
    </row>
    <row r="95" spans="1:26" ht="23.25">
      <c r="A95" s="417"/>
      <c r="B95" s="469"/>
      <c r="C95" s="1233"/>
      <c r="D95" s="276"/>
      <c r="E95" s="276"/>
      <c r="O95" s="102"/>
      <c r="P95" s="102"/>
      <c r="Q95" s="102"/>
      <c r="R95" s="102"/>
      <c r="S95" s="87"/>
      <c r="T95" s="104"/>
      <c r="U95" s="104"/>
      <c r="V95" s="81"/>
      <c r="W95" s="1"/>
      <c r="Y95" s="1103"/>
      <c r="Z95" s="1106"/>
    </row>
    <row r="96" spans="1:26" ht="23.25">
      <c r="A96" s="417"/>
      <c r="B96" s="469"/>
      <c r="C96" s="1233"/>
      <c r="D96" s="255"/>
      <c r="E96" s="255"/>
      <c r="O96" s="87"/>
      <c r="P96" s="87"/>
      <c r="Q96" s="87"/>
      <c r="R96" s="87"/>
      <c r="S96" s="87"/>
      <c r="T96" s="89"/>
      <c r="U96" s="89"/>
      <c r="V96" s="81"/>
      <c r="W96" s="1"/>
      <c r="Y96" s="1103"/>
      <c r="Z96" s="1106"/>
    </row>
    <row r="97" spans="1:26" ht="22.5">
      <c r="A97" s="417"/>
      <c r="B97" s="1256"/>
      <c r="C97" s="1233"/>
      <c r="D97" s="255"/>
      <c r="E97" s="255"/>
      <c r="I97" s="276"/>
      <c r="J97" s="276"/>
      <c r="K97" s="276"/>
      <c r="L97" s="276"/>
      <c r="O97" s="87"/>
      <c r="P97" s="87"/>
      <c r="Q97" s="87"/>
      <c r="R97" s="87"/>
      <c r="S97" s="87"/>
      <c r="T97" s="89"/>
      <c r="U97" s="89"/>
      <c r="V97" s="81"/>
      <c r="W97" s="1"/>
      <c r="Y97" s="1103"/>
      <c r="Z97" s="1106"/>
    </row>
    <row r="98" spans="1:26" ht="23.25">
      <c r="A98" s="417"/>
      <c r="B98" s="469"/>
      <c r="C98" s="1233"/>
      <c r="D98" s="255"/>
      <c r="E98" s="255"/>
      <c r="O98" s="87"/>
      <c r="P98" s="87"/>
      <c r="Q98" s="87"/>
      <c r="R98" s="87"/>
      <c r="S98" s="87"/>
      <c r="T98" s="89"/>
      <c r="U98" s="89"/>
      <c r="V98" s="81"/>
      <c r="W98" s="1"/>
      <c r="Y98" s="1103"/>
      <c r="Z98" s="1106"/>
    </row>
    <row r="99" spans="1:26" ht="23.25">
      <c r="A99" s="417"/>
      <c r="B99" s="469"/>
      <c r="C99" s="1233"/>
      <c r="D99" s="255"/>
      <c r="E99" s="255"/>
      <c r="O99" s="87"/>
      <c r="P99" s="87"/>
      <c r="Q99" s="87"/>
      <c r="R99" s="87"/>
      <c r="S99" s="87"/>
      <c r="T99" s="89"/>
      <c r="U99" s="89"/>
      <c r="V99" s="81"/>
      <c r="W99" s="1"/>
      <c r="Y99" s="1103"/>
      <c r="Z99" s="1106"/>
    </row>
    <row r="100" spans="1:26" ht="23.25">
      <c r="A100" s="417"/>
      <c r="B100" s="469"/>
      <c r="C100" s="1233"/>
      <c r="D100" s="255"/>
      <c r="E100" s="255"/>
      <c r="O100" s="87"/>
      <c r="P100" s="87"/>
      <c r="Q100" s="87"/>
      <c r="R100" s="87"/>
      <c r="S100" s="87"/>
      <c r="T100" s="89"/>
      <c r="U100" s="89"/>
      <c r="V100" s="81"/>
      <c r="W100" s="1"/>
      <c r="Y100" s="1103"/>
      <c r="Z100" s="1106"/>
    </row>
    <row r="101" spans="1:26" ht="23.25">
      <c r="A101" s="417"/>
      <c r="C101" s="1233"/>
      <c r="D101" s="255"/>
      <c r="E101" s="255"/>
      <c r="I101" s="283"/>
      <c r="J101" s="283"/>
      <c r="K101" s="283"/>
      <c r="L101" s="283"/>
      <c r="M101" s="278"/>
      <c r="O101" s="84"/>
      <c r="P101" s="84"/>
      <c r="Q101" s="84"/>
      <c r="R101" s="84"/>
      <c r="S101" s="102"/>
      <c r="T101" s="104"/>
      <c r="U101" s="104"/>
      <c r="V101" s="81"/>
      <c r="W101" s="1"/>
      <c r="Y101" s="1103"/>
      <c r="Z101" s="1106"/>
    </row>
    <row r="102" spans="1:26" ht="23.25">
      <c r="A102" s="417"/>
      <c r="B102" s="469"/>
      <c r="C102" s="1233"/>
      <c r="D102" s="276"/>
      <c r="E102" s="276"/>
      <c r="I102" s="278"/>
      <c r="J102" s="278"/>
      <c r="K102" s="278"/>
      <c r="L102" s="278"/>
      <c r="M102" s="278"/>
      <c r="O102" s="102"/>
      <c r="P102" s="102"/>
      <c r="Q102" s="121"/>
      <c r="R102" s="121"/>
      <c r="S102" s="102"/>
      <c r="T102" s="121"/>
      <c r="U102" s="121"/>
      <c r="V102" s="81"/>
      <c r="W102" s="1"/>
      <c r="Y102" s="1103"/>
      <c r="Z102" s="1106"/>
    </row>
    <row r="103" spans="1:26" ht="23.25">
      <c r="A103" s="417"/>
      <c r="B103" s="469"/>
      <c r="C103" s="1233"/>
      <c r="D103" s="276"/>
      <c r="E103" s="276"/>
      <c r="I103" s="278"/>
      <c r="J103" s="278"/>
      <c r="K103" s="278"/>
      <c r="L103" s="278"/>
      <c r="M103" s="278"/>
      <c r="O103" s="102"/>
      <c r="P103" s="102"/>
      <c r="Q103" s="121"/>
      <c r="R103" s="121"/>
      <c r="S103" s="102"/>
      <c r="T103" s="121"/>
      <c r="U103" s="121"/>
      <c r="V103" s="81"/>
      <c r="W103" s="1"/>
      <c r="Y103" s="1103"/>
      <c r="Z103" s="1106"/>
    </row>
    <row r="104" spans="1:26" s="4" customFormat="1" ht="24" thickBot="1">
      <c r="A104" s="417"/>
      <c r="B104" s="469"/>
      <c r="C104" s="1233"/>
      <c r="D104" s="276"/>
      <c r="E104" s="276"/>
      <c r="F104" s="6"/>
      <c r="G104" s="6"/>
      <c r="H104" s="53"/>
      <c r="I104" s="278"/>
      <c r="J104" s="278"/>
      <c r="K104" s="278"/>
      <c r="L104" s="278"/>
      <c r="M104" s="278"/>
      <c r="N104" s="6"/>
      <c r="O104" s="409"/>
      <c r="P104" s="410"/>
      <c r="Q104" s="224"/>
      <c r="R104" s="224"/>
      <c r="S104" s="410"/>
      <c r="T104" s="217"/>
      <c r="U104" s="218"/>
      <c r="V104" s="411"/>
      <c r="W104" s="412"/>
      <c r="X104" s="17"/>
      <c r="Y104" s="1103"/>
      <c r="Z104" s="1106"/>
    </row>
    <row r="105" spans="1:26" ht="24" thickBot="1">
      <c r="A105" s="417"/>
      <c r="B105" s="469"/>
      <c r="C105" s="1233"/>
      <c r="D105" s="276"/>
      <c r="E105" s="276"/>
      <c r="I105" s="278"/>
      <c r="J105" s="278"/>
      <c r="K105" s="278"/>
      <c r="L105" s="278"/>
      <c r="M105" s="278"/>
      <c r="O105" s="132"/>
      <c r="P105" s="133"/>
      <c r="Q105" s="138"/>
      <c r="R105" s="138"/>
      <c r="S105" s="133"/>
      <c r="T105" s="219"/>
      <c r="U105" s="218"/>
      <c r="V105" s="145"/>
      <c r="W105" s="27"/>
      <c r="X105" s="7"/>
      <c r="Y105" s="1103"/>
      <c r="Z105" s="1106"/>
    </row>
    <row r="106" spans="1:26" ht="24" thickBot="1">
      <c r="A106" s="417"/>
      <c r="B106" s="469"/>
      <c r="C106" s="1233"/>
      <c r="D106" s="276"/>
      <c r="E106" s="276"/>
      <c r="I106" s="278"/>
      <c r="J106" s="278"/>
      <c r="K106" s="278"/>
      <c r="L106" s="278"/>
      <c r="M106" s="278"/>
      <c r="O106" s="132"/>
      <c r="P106" s="133"/>
      <c r="Q106" s="138"/>
      <c r="R106" s="138"/>
      <c r="S106" s="133"/>
      <c r="T106" s="219"/>
      <c r="U106" s="218"/>
      <c r="V106" s="145"/>
      <c r="W106" s="27"/>
      <c r="X106" s="7"/>
      <c r="Y106" s="1103"/>
      <c r="Z106" s="1106"/>
    </row>
    <row r="107" spans="1:26" ht="24" thickBot="1">
      <c r="A107" s="417"/>
      <c r="B107" s="469"/>
      <c r="C107" s="1233"/>
      <c r="D107" s="255"/>
      <c r="E107" s="255"/>
      <c r="I107" s="418"/>
      <c r="J107" s="418"/>
      <c r="K107" s="418"/>
      <c r="L107" s="418"/>
      <c r="M107" s="283"/>
      <c r="O107" s="132"/>
      <c r="P107" s="133"/>
      <c r="Q107" s="138"/>
      <c r="R107" s="138"/>
      <c r="S107" s="133"/>
      <c r="T107" s="219"/>
      <c r="U107" s="218"/>
      <c r="V107" s="145"/>
      <c r="W107" s="27"/>
      <c r="X107" s="7"/>
      <c r="Y107" s="1103"/>
      <c r="Z107" s="1106"/>
    </row>
    <row r="108" spans="1:26" ht="24" thickBot="1">
      <c r="A108" s="417"/>
      <c r="B108" s="469"/>
      <c r="C108" s="1218"/>
      <c r="D108" s="284"/>
      <c r="E108" s="284"/>
      <c r="I108" s="283"/>
      <c r="J108" s="283"/>
      <c r="K108" s="284"/>
      <c r="L108" s="284"/>
      <c r="M108" s="283"/>
      <c r="O108" s="132"/>
      <c r="P108" s="133"/>
      <c r="Q108" s="138"/>
      <c r="R108" s="138"/>
      <c r="S108" s="133"/>
      <c r="T108" s="219"/>
      <c r="U108" s="218"/>
      <c r="V108" s="145"/>
      <c r="W108" s="27"/>
      <c r="X108" s="7"/>
      <c r="Y108" s="1103"/>
      <c r="Z108" s="1106"/>
    </row>
    <row r="109" spans="1:26" ht="24" thickBot="1">
      <c r="A109" s="417"/>
      <c r="B109" s="469"/>
      <c r="C109" s="1218"/>
      <c r="D109" s="284"/>
      <c r="E109" s="284"/>
      <c r="I109" s="283"/>
      <c r="J109" s="283"/>
      <c r="K109" s="284"/>
      <c r="L109" s="284"/>
      <c r="M109" s="283"/>
      <c r="O109" s="132"/>
      <c r="P109" s="133"/>
      <c r="Q109" s="133"/>
      <c r="R109" s="133"/>
      <c r="S109" s="130"/>
      <c r="T109" s="104"/>
      <c r="U109" s="104"/>
      <c r="V109" s="145"/>
      <c r="W109" s="27"/>
      <c r="X109" s="7"/>
      <c r="Y109" s="1103"/>
      <c r="Z109" s="1106"/>
    </row>
    <row r="110" spans="1:26" ht="24.75" thickTop="1" thickBot="1">
      <c r="A110" s="28"/>
      <c r="B110" s="470"/>
      <c r="C110" s="1282"/>
      <c r="D110" s="259"/>
      <c r="E110" s="260"/>
      <c r="F110" s="4"/>
      <c r="G110" s="4"/>
      <c r="H110" s="52"/>
      <c r="I110" s="407"/>
      <c r="J110" s="408"/>
      <c r="K110" s="267"/>
      <c r="L110" s="267"/>
      <c r="M110" s="408"/>
      <c r="N110" s="17"/>
      <c r="O110" s="136"/>
      <c r="P110" s="137"/>
      <c r="Q110" s="137"/>
      <c r="R110" s="137"/>
      <c r="S110" s="139"/>
      <c r="T110" s="201"/>
      <c r="U110" s="214"/>
      <c r="V110" s="145"/>
      <c r="W110" s="27"/>
      <c r="X110" s="11"/>
      <c r="Y110" s="1103"/>
      <c r="Z110" s="1106"/>
    </row>
    <row r="111" spans="1:26" ht="24" thickBot="1">
      <c r="A111" s="28"/>
      <c r="B111" s="470"/>
      <c r="C111" s="1283"/>
      <c r="D111" s="261"/>
      <c r="E111" s="260"/>
      <c r="I111" s="289"/>
      <c r="J111" s="290"/>
      <c r="K111" s="265"/>
      <c r="L111" s="265"/>
      <c r="M111" s="290"/>
      <c r="N111" s="7"/>
      <c r="O111" s="140"/>
      <c r="P111" s="141"/>
      <c r="Q111" s="142"/>
      <c r="R111" s="141"/>
      <c r="S111" s="139"/>
      <c r="T111" s="220"/>
      <c r="U111" s="221"/>
      <c r="V111" s="145"/>
      <c r="W111" s="27"/>
      <c r="X111" s="29"/>
      <c r="Y111" s="1103"/>
      <c r="Z111" s="1106"/>
    </row>
    <row r="112" spans="1:26" ht="24" thickBot="1">
      <c r="A112" s="28"/>
      <c r="B112" s="470"/>
      <c r="C112" s="1283"/>
      <c r="D112" s="261"/>
      <c r="E112" s="260"/>
      <c r="I112" s="289"/>
      <c r="J112" s="290"/>
      <c r="K112" s="265"/>
      <c r="L112" s="265"/>
      <c r="M112" s="290"/>
      <c r="N112" s="7"/>
      <c r="O112" s="140"/>
      <c r="P112" s="141"/>
      <c r="Q112" s="142"/>
      <c r="R112" s="141"/>
      <c r="S112" s="139"/>
      <c r="T112" s="220"/>
      <c r="U112" s="221"/>
      <c r="V112" s="145"/>
      <c r="W112" s="27"/>
      <c r="X112" s="31"/>
      <c r="Y112" s="1103"/>
      <c r="Z112" s="1106"/>
    </row>
    <row r="113" spans="1:26" ht="24" thickBot="1">
      <c r="A113" s="28"/>
      <c r="B113" s="470"/>
      <c r="C113" s="1283"/>
      <c r="D113" s="261"/>
      <c r="E113" s="260"/>
      <c r="I113" s="289"/>
      <c r="J113" s="290"/>
      <c r="K113" s="265"/>
      <c r="L113" s="265"/>
      <c r="M113" s="290"/>
      <c r="N113" s="7"/>
      <c r="O113" s="143"/>
      <c r="P113" s="144"/>
      <c r="Q113" s="143"/>
      <c r="R113" s="144"/>
      <c r="S113" s="139"/>
      <c r="T113" s="201"/>
      <c r="U113" s="214"/>
      <c r="V113" s="145"/>
      <c r="W113" s="27"/>
      <c r="X113" s="31"/>
      <c r="Y113" s="1103"/>
      <c r="Z113" s="1106"/>
    </row>
    <row r="114" spans="1:26" ht="24" thickBot="1">
      <c r="A114" s="28"/>
      <c r="B114" s="470"/>
      <c r="C114" s="1283"/>
      <c r="D114" s="261"/>
      <c r="E114" s="260"/>
      <c r="I114" s="289"/>
      <c r="J114" s="290"/>
      <c r="K114" s="265"/>
      <c r="L114" s="265"/>
      <c r="M114" s="290"/>
      <c r="N114" s="7"/>
      <c r="O114" s="143"/>
      <c r="P114" s="144"/>
      <c r="Q114" s="143"/>
      <c r="R114" s="144"/>
      <c r="S114" s="139"/>
      <c r="T114" s="201"/>
      <c r="U114" s="214"/>
      <c r="V114" s="145"/>
      <c r="W114" s="27"/>
      <c r="X114" s="31"/>
      <c r="Y114" s="1103"/>
      <c r="Z114" s="1106"/>
    </row>
    <row r="115" spans="1:26" ht="24" thickBot="1">
      <c r="A115" s="28"/>
      <c r="B115" s="471"/>
      <c r="C115" s="1284"/>
      <c r="D115" s="255"/>
      <c r="E115" s="255"/>
      <c r="I115" s="289"/>
      <c r="J115" s="290"/>
      <c r="K115" s="290"/>
      <c r="L115" s="290"/>
      <c r="M115" s="286"/>
      <c r="N115" s="7"/>
      <c r="O115" s="93"/>
      <c r="P115" s="93"/>
      <c r="Q115" s="93"/>
      <c r="R115" s="93"/>
      <c r="S115" s="93"/>
      <c r="T115" s="188"/>
      <c r="U115" s="104"/>
      <c r="V115" s="145"/>
      <c r="W115" s="27"/>
      <c r="X115" s="31"/>
      <c r="Y115" s="1104"/>
      <c r="Z115" s="1107"/>
    </row>
    <row r="116" spans="1:26" ht="24.75" thickTop="1" thickBot="1">
      <c r="A116" s="28"/>
      <c r="B116" s="472"/>
      <c r="C116" s="1285"/>
      <c r="D116" s="251"/>
      <c r="E116" s="256"/>
      <c r="F116" s="25"/>
      <c r="G116" s="25"/>
      <c r="H116" s="68"/>
      <c r="I116" s="293"/>
      <c r="J116" s="294"/>
      <c r="K116" s="294"/>
      <c r="L116" s="294"/>
      <c r="M116" s="295"/>
      <c r="N116" s="5"/>
      <c r="O116" s="107"/>
      <c r="P116" s="108"/>
      <c r="Q116" s="108"/>
      <c r="R116" s="108"/>
      <c r="S116" s="145"/>
      <c r="T116" s="104"/>
      <c r="U116" s="104"/>
      <c r="V116" s="145"/>
      <c r="W116" s="27"/>
      <c r="X116" s="24"/>
      <c r="Y116" s="1102"/>
      <c r="Z116" s="1105"/>
    </row>
    <row r="117" spans="1:26" ht="24.75" thickTop="1" thickBot="1">
      <c r="A117" s="28"/>
      <c r="B117" s="472"/>
      <c r="C117" s="1286"/>
      <c r="D117" s="262"/>
      <c r="E117" s="263"/>
      <c r="F117" s="25"/>
      <c r="G117" s="25"/>
      <c r="H117" s="68"/>
      <c r="I117" s="296"/>
      <c r="J117" s="297"/>
      <c r="K117" s="298"/>
      <c r="L117" s="297"/>
      <c r="M117" s="295"/>
      <c r="N117" s="5"/>
      <c r="O117" s="146"/>
      <c r="P117" s="145"/>
      <c r="Q117" s="145"/>
      <c r="R117" s="145"/>
      <c r="S117" s="145"/>
      <c r="T117" s="215"/>
      <c r="U117" s="216"/>
      <c r="V117" s="145"/>
      <c r="W117" s="27"/>
      <c r="X117" s="17"/>
      <c r="Y117" s="1103"/>
      <c r="Z117" s="1106"/>
    </row>
    <row r="118" spans="1:26" ht="24" thickBot="1">
      <c r="A118" s="30"/>
      <c r="B118" s="472"/>
      <c r="C118" s="1283"/>
      <c r="D118" s="262"/>
      <c r="E118" s="263"/>
      <c r="F118" s="25"/>
      <c r="G118" s="25"/>
      <c r="H118" s="68"/>
      <c r="I118" s="296"/>
      <c r="J118" s="297"/>
      <c r="K118" s="298"/>
      <c r="L118" s="297"/>
      <c r="M118" s="295"/>
      <c r="N118" s="5"/>
      <c r="O118" s="146"/>
      <c r="P118" s="145"/>
      <c r="Q118" s="145"/>
      <c r="R118" s="145"/>
      <c r="S118" s="145"/>
      <c r="T118" s="219"/>
      <c r="U118" s="218"/>
      <c r="V118" s="145"/>
      <c r="W118" s="27"/>
      <c r="X118" s="17"/>
      <c r="Y118" s="1103"/>
      <c r="Z118" s="1106"/>
    </row>
    <row r="119" spans="1:26" ht="24" thickBot="1">
      <c r="A119" s="30"/>
      <c r="B119" s="471"/>
      <c r="C119" s="1285"/>
      <c r="D119" s="251"/>
      <c r="E119" s="256"/>
      <c r="F119" s="25"/>
      <c r="G119" s="25"/>
      <c r="H119" s="68"/>
      <c r="I119" s="299"/>
      <c r="J119" s="300"/>
      <c r="K119" s="299"/>
      <c r="L119" s="300"/>
      <c r="M119" s="295"/>
      <c r="N119" s="5"/>
      <c r="O119" s="146"/>
      <c r="P119" s="145"/>
      <c r="Q119" s="145"/>
      <c r="R119" s="145"/>
      <c r="S119" s="145"/>
      <c r="T119" s="219"/>
      <c r="U119" s="218"/>
      <c r="V119" s="145"/>
      <c r="W119" s="27"/>
      <c r="X119" s="17"/>
      <c r="Y119" s="1103"/>
      <c r="Z119" s="1106"/>
    </row>
    <row r="120" spans="1:26" ht="24" thickBot="1">
      <c r="A120" s="30"/>
      <c r="B120" s="471"/>
      <c r="C120" s="1285"/>
      <c r="D120" s="251"/>
      <c r="E120" s="256"/>
      <c r="F120" s="25"/>
      <c r="G120" s="25"/>
      <c r="H120" s="68"/>
      <c r="I120" s="299"/>
      <c r="J120" s="300"/>
      <c r="K120" s="299"/>
      <c r="L120" s="300"/>
      <c r="M120" s="295"/>
      <c r="N120" s="5"/>
      <c r="O120" s="129"/>
      <c r="P120" s="130"/>
      <c r="Q120" s="130"/>
      <c r="R120" s="130"/>
      <c r="S120" s="134"/>
      <c r="T120" s="104"/>
      <c r="U120" s="104"/>
      <c r="V120" s="145"/>
      <c r="W120" s="27"/>
      <c r="X120" s="17"/>
      <c r="Y120" s="1103"/>
      <c r="Z120" s="1106"/>
    </row>
    <row r="121" spans="1:26" ht="24" thickBot="1">
      <c r="A121" s="32"/>
      <c r="B121" s="473"/>
      <c r="C121" s="1287"/>
      <c r="D121" s="250"/>
      <c r="E121" s="255"/>
      <c r="F121" s="14"/>
      <c r="G121" s="14"/>
      <c r="H121" s="111"/>
      <c r="I121" s="282"/>
      <c r="J121" s="282"/>
      <c r="K121" s="282"/>
      <c r="L121" s="282"/>
      <c r="M121" s="282"/>
      <c r="N121" s="31"/>
      <c r="O121" s="135"/>
      <c r="P121" s="134"/>
      <c r="Q121" s="134"/>
      <c r="R121" s="134"/>
      <c r="S121" s="134"/>
      <c r="T121" s="222"/>
      <c r="U121" s="138"/>
      <c r="V121" s="145"/>
      <c r="W121" s="27"/>
      <c r="X121" s="17"/>
      <c r="Y121" s="1103"/>
      <c r="Z121" s="1106"/>
    </row>
    <row r="122" spans="1:26" ht="24" thickTop="1" thickBot="1">
      <c r="A122" s="1088"/>
      <c r="B122" s="1257"/>
      <c r="C122" s="1284"/>
      <c r="D122" s="255"/>
      <c r="E122" s="255"/>
      <c r="F122" s="26"/>
      <c r="G122" s="26"/>
      <c r="H122" s="112"/>
      <c r="I122" s="287"/>
      <c r="J122" s="288"/>
      <c r="K122" s="288"/>
      <c r="L122" s="288"/>
      <c r="M122" s="301"/>
      <c r="N122" s="24"/>
      <c r="O122" s="135"/>
      <c r="P122" s="134"/>
      <c r="Q122" s="134"/>
      <c r="R122" s="134"/>
      <c r="S122" s="134"/>
      <c r="T122" s="223"/>
      <c r="U122" s="224"/>
      <c r="V122" s="145"/>
      <c r="W122" s="27"/>
      <c r="X122" s="7"/>
      <c r="Y122" s="1103"/>
      <c r="Z122" s="1106"/>
    </row>
    <row r="123" spans="1:26" ht="24.75" thickTop="1" thickBot="1">
      <c r="A123" s="1088"/>
      <c r="B123" s="474"/>
      <c r="C123" s="1288"/>
      <c r="D123" s="257"/>
      <c r="E123" s="258"/>
      <c r="F123" s="3"/>
      <c r="G123" s="3"/>
      <c r="H123" s="110"/>
      <c r="I123" s="302"/>
      <c r="J123" s="301"/>
      <c r="K123" s="301"/>
      <c r="L123" s="301"/>
      <c r="M123" s="301"/>
      <c r="N123" s="17"/>
      <c r="O123" s="135"/>
      <c r="P123" s="134"/>
      <c r="Q123" s="134"/>
      <c r="R123" s="134"/>
      <c r="S123" s="134"/>
      <c r="T123" s="223"/>
      <c r="U123" s="224"/>
      <c r="V123" s="145"/>
      <c r="W123" s="27"/>
      <c r="X123" s="7"/>
      <c r="Y123" s="1103"/>
      <c r="Z123" s="1106"/>
    </row>
    <row r="124" spans="1:26" ht="24" thickBot="1">
      <c r="A124" s="1088"/>
      <c r="B124" s="474"/>
      <c r="C124" s="1283"/>
      <c r="D124" s="261"/>
      <c r="E124" s="260"/>
      <c r="F124" s="3"/>
      <c r="G124" s="3"/>
      <c r="H124" s="110"/>
      <c r="I124" s="302"/>
      <c r="J124" s="301"/>
      <c r="K124" s="301"/>
      <c r="L124" s="301"/>
      <c r="M124" s="301"/>
      <c r="N124" s="17"/>
      <c r="O124" s="135"/>
      <c r="P124" s="134"/>
      <c r="Q124" s="134"/>
      <c r="R124" s="134"/>
      <c r="S124" s="134"/>
      <c r="T124" s="223"/>
      <c r="U124" s="224"/>
      <c r="V124" s="145"/>
      <c r="W124" s="27"/>
      <c r="X124" s="7"/>
      <c r="Y124" s="1103"/>
      <c r="Z124" s="1106"/>
    </row>
    <row r="125" spans="1:26" ht="24" thickBot="1">
      <c r="A125" s="1088"/>
      <c r="B125" s="474"/>
      <c r="C125" s="1283"/>
      <c r="D125" s="261"/>
      <c r="E125" s="260"/>
      <c r="F125" s="3"/>
      <c r="G125" s="3"/>
      <c r="H125" s="110"/>
      <c r="I125" s="302"/>
      <c r="J125" s="301"/>
      <c r="K125" s="301"/>
      <c r="L125" s="301"/>
      <c r="M125" s="301"/>
      <c r="N125" s="17"/>
      <c r="O125" s="135"/>
      <c r="P125" s="134"/>
      <c r="Q125" s="134"/>
      <c r="R125" s="134"/>
      <c r="S125" s="134"/>
      <c r="T125" s="223"/>
      <c r="U125" s="224"/>
      <c r="V125" s="145"/>
      <c r="W125" s="27"/>
      <c r="X125" s="7"/>
      <c r="Y125" s="1103"/>
      <c r="Z125" s="1106"/>
    </row>
    <row r="126" spans="1:26" ht="24" thickBot="1">
      <c r="A126" s="1088"/>
      <c r="B126" s="474"/>
      <c r="C126" s="1284"/>
      <c r="D126" s="255"/>
      <c r="E126" s="255"/>
      <c r="F126" s="5"/>
      <c r="G126" s="5"/>
      <c r="H126" s="71"/>
      <c r="I126" s="285"/>
      <c r="J126" s="286"/>
      <c r="K126" s="286"/>
      <c r="L126" s="286"/>
      <c r="M126" s="291"/>
      <c r="N126" s="7"/>
      <c r="O126" s="135"/>
      <c r="P126" s="134"/>
      <c r="Q126" s="134"/>
      <c r="R126" s="134"/>
      <c r="S126" s="134"/>
      <c r="T126" s="223"/>
      <c r="U126" s="224"/>
      <c r="V126" s="145"/>
      <c r="W126" s="27"/>
      <c r="X126" s="7"/>
      <c r="Y126" s="1103"/>
      <c r="Z126" s="1106"/>
    </row>
    <row r="127" spans="1:26" ht="24" thickBot="1">
      <c r="A127" s="1088"/>
      <c r="B127" s="474"/>
      <c r="C127" s="1289"/>
      <c r="D127" s="264"/>
      <c r="E127" s="265"/>
      <c r="F127" s="5"/>
      <c r="G127" s="5"/>
      <c r="H127" s="71"/>
      <c r="I127" s="292"/>
      <c r="J127" s="291"/>
      <c r="K127" s="291"/>
      <c r="L127" s="291"/>
      <c r="M127" s="291"/>
      <c r="N127" s="7"/>
      <c r="O127" s="135"/>
      <c r="P127" s="134"/>
      <c r="Q127" s="134"/>
      <c r="R127" s="134"/>
      <c r="S127" s="134"/>
      <c r="T127" s="223"/>
      <c r="U127" s="224"/>
      <c r="V127" s="145"/>
      <c r="W127" s="27"/>
      <c r="X127" s="11"/>
      <c r="Y127" s="1103"/>
      <c r="Z127" s="1106"/>
    </row>
    <row r="128" spans="1:26" ht="24" thickBot="1">
      <c r="A128" s="1088"/>
      <c r="B128" s="474"/>
      <c r="C128" s="1290"/>
      <c r="D128" s="266"/>
      <c r="E128" s="267"/>
      <c r="F128" s="5"/>
      <c r="G128" s="5"/>
      <c r="H128" s="71"/>
      <c r="I128" s="292"/>
      <c r="J128" s="291"/>
      <c r="K128" s="291"/>
      <c r="L128" s="291"/>
      <c r="M128" s="291"/>
      <c r="N128" s="7"/>
      <c r="O128" s="146"/>
      <c r="P128" s="145"/>
      <c r="Q128" s="145"/>
      <c r="R128" s="145"/>
      <c r="S128" s="145"/>
      <c r="T128" s="225"/>
      <c r="U128" s="226"/>
      <c r="V128" s="145"/>
      <c r="W128" s="27"/>
      <c r="X128" s="11"/>
      <c r="Y128" s="1103"/>
      <c r="Z128" s="1106"/>
    </row>
    <row r="129" spans="1:26" ht="24" thickBot="1">
      <c r="A129" s="1088"/>
      <c r="B129" s="474"/>
      <c r="C129" s="1290"/>
      <c r="D129" s="266"/>
      <c r="E129" s="267"/>
      <c r="F129" s="5"/>
      <c r="G129" s="5"/>
      <c r="H129" s="71"/>
      <c r="I129" s="292"/>
      <c r="J129" s="291"/>
      <c r="K129" s="291"/>
      <c r="L129" s="291"/>
      <c r="M129" s="291"/>
      <c r="N129" s="7"/>
      <c r="O129" s="147"/>
      <c r="P129" s="147"/>
      <c r="Q129" s="147"/>
      <c r="R129" s="147"/>
      <c r="S129" s="147"/>
      <c r="T129" s="104"/>
      <c r="U129" s="104"/>
      <c r="V129" s="145"/>
      <c r="W129" s="27"/>
      <c r="X129" s="11"/>
      <c r="Y129" s="1103"/>
      <c r="Z129" s="1106"/>
    </row>
    <row r="130" spans="1:26" ht="24" thickBot="1">
      <c r="A130" s="1088"/>
      <c r="B130" s="474"/>
      <c r="C130" s="1290"/>
      <c r="D130" s="266"/>
      <c r="E130" s="267"/>
      <c r="F130" s="5"/>
      <c r="G130" s="5"/>
      <c r="H130" s="71"/>
      <c r="I130" s="292"/>
      <c r="J130" s="291"/>
      <c r="K130" s="291"/>
      <c r="L130" s="291"/>
      <c r="M130" s="291"/>
      <c r="N130" s="7"/>
      <c r="O130" s="147"/>
      <c r="P130" s="147"/>
      <c r="Q130" s="147"/>
      <c r="R130" s="147"/>
      <c r="S130" s="147"/>
      <c r="T130" s="104"/>
      <c r="U130" s="104"/>
      <c r="V130" s="145"/>
      <c r="W130" s="27"/>
      <c r="X130" s="29"/>
      <c r="Y130" s="1104"/>
      <c r="Z130" s="1107"/>
    </row>
    <row r="131" spans="1:26" ht="24.75" thickTop="1" thickBot="1">
      <c r="A131" s="1088"/>
      <c r="B131" s="474"/>
      <c r="C131" s="1290"/>
      <c r="D131" s="266"/>
      <c r="E131" s="267"/>
      <c r="F131" s="5"/>
      <c r="G131" s="5"/>
      <c r="H131" s="71"/>
      <c r="I131" s="292"/>
      <c r="J131" s="291"/>
      <c r="K131" s="291"/>
      <c r="L131" s="291"/>
      <c r="M131" s="291"/>
      <c r="N131" s="7"/>
      <c r="O131" s="107"/>
      <c r="P131" s="108"/>
      <c r="Q131" s="108"/>
      <c r="R131" s="108"/>
      <c r="S131" s="148"/>
      <c r="T131" s="227"/>
      <c r="U131" s="228"/>
      <c r="V131" s="145"/>
      <c r="W131" s="27"/>
      <c r="X131" s="7"/>
      <c r="Y131" s="1102"/>
      <c r="Z131" s="1105"/>
    </row>
    <row r="132" spans="1:26" ht="24.75" thickTop="1" thickBot="1">
      <c r="A132" s="1088"/>
      <c r="B132" s="474"/>
      <c r="C132" s="1290"/>
      <c r="D132" s="266"/>
      <c r="E132" s="267"/>
      <c r="F132" s="5"/>
      <c r="G132" s="5"/>
      <c r="H132" s="71"/>
      <c r="I132" s="292"/>
      <c r="J132" s="291"/>
      <c r="K132" s="291"/>
      <c r="L132" s="291"/>
      <c r="M132" s="291"/>
      <c r="N132" s="7"/>
      <c r="O132" s="136"/>
      <c r="P132" s="137"/>
      <c r="Q132" s="137"/>
      <c r="R132" s="137"/>
      <c r="S132" s="149"/>
      <c r="T132" s="201"/>
      <c r="U132" s="214"/>
      <c r="V132" s="145"/>
      <c r="W132" s="27"/>
      <c r="X132" s="11"/>
      <c r="Y132" s="1103"/>
      <c r="Z132" s="1106"/>
    </row>
    <row r="133" spans="1:26" ht="24" thickBot="1">
      <c r="A133" s="1088"/>
      <c r="B133" s="474"/>
      <c r="C133" s="1290"/>
      <c r="D133" s="266"/>
      <c r="E133" s="267"/>
      <c r="F133" s="5"/>
      <c r="G133" s="5"/>
      <c r="H133" s="71"/>
      <c r="I133" s="292"/>
      <c r="J133" s="291"/>
      <c r="K133" s="291"/>
      <c r="L133" s="291"/>
      <c r="M133" s="291"/>
      <c r="N133" s="7"/>
      <c r="O133" s="149"/>
      <c r="P133" s="150"/>
      <c r="Q133" s="149"/>
      <c r="R133" s="150"/>
      <c r="S133" s="149"/>
      <c r="T133" s="201"/>
      <c r="U133" s="214"/>
      <c r="V133" s="145"/>
      <c r="W133" s="27"/>
      <c r="X133" s="11"/>
      <c r="Y133" s="1103"/>
      <c r="Z133" s="1106"/>
    </row>
    <row r="134" spans="1:26" ht="23.25" thickBot="1">
      <c r="A134" s="1088"/>
      <c r="B134" s="1258"/>
      <c r="C134" s="1284"/>
      <c r="D134" s="268"/>
      <c r="E134" s="269"/>
      <c r="I134" s="302"/>
      <c r="J134" s="301"/>
      <c r="K134" s="301"/>
      <c r="L134" s="301"/>
      <c r="M134" s="301"/>
      <c r="N134" s="7"/>
      <c r="O134" s="149"/>
      <c r="P134" s="150"/>
      <c r="Q134" s="149"/>
      <c r="R134" s="150"/>
      <c r="S134" s="149"/>
      <c r="T134" s="177"/>
      <c r="U134" s="214"/>
      <c r="V134" s="145"/>
      <c r="W134" s="27"/>
      <c r="X134" s="11"/>
      <c r="Y134" s="1103"/>
      <c r="Z134" s="1106"/>
    </row>
    <row r="135" spans="1:26" ht="24" thickBot="1">
      <c r="A135" s="1088"/>
      <c r="B135" s="474"/>
      <c r="C135" s="1284"/>
      <c r="D135" s="255"/>
      <c r="E135" s="255"/>
      <c r="F135" s="18"/>
      <c r="G135" s="18"/>
      <c r="H135" s="113"/>
      <c r="I135" s="303"/>
      <c r="J135" s="303"/>
      <c r="K135" s="303"/>
      <c r="L135" s="303"/>
      <c r="M135" s="303"/>
      <c r="N135" s="11"/>
      <c r="O135" s="149"/>
      <c r="P135" s="150"/>
      <c r="Q135" s="149"/>
      <c r="R135" s="150"/>
      <c r="S135" s="149"/>
      <c r="T135" s="201"/>
      <c r="U135" s="214"/>
      <c r="V135" s="145"/>
      <c r="W135" s="27"/>
      <c r="X135" s="11"/>
      <c r="Y135" s="1103"/>
      <c r="Z135" s="1106"/>
    </row>
    <row r="136" spans="1:26" ht="24" thickBot="1">
      <c r="A136" s="1089"/>
      <c r="B136" s="474"/>
      <c r="C136" s="1284"/>
      <c r="D136" s="255"/>
      <c r="E136" s="255"/>
      <c r="F136" s="18"/>
      <c r="G136" s="18"/>
      <c r="H136" s="113"/>
      <c r="I136" s="303"/>
      <c r="J136" s="303"/>
      <c r="K136" s="303"/>
      <c r="L136" s="303"/>
      <c r="M136" s="303"/>
      <c r="N136" s="11"/>
      <c r="O136" s="149"/>
      <c r="P136" s="150"/>
      <c r="Q136" s="149"/>
      <c r="R136" s="150"/>
      <c r="S136" s="149"/>
      <c r="T136" s="201"/>
      <c r="U136" s="214"/>
      <c r="V136" s="145"/>
      <c r="W136" s="27"/>
      <c r="X136" s="29"/>
      <c r="Y136" s="1104"/>
      <c r="Z136" s="1107"/>
    </row>
    <row r="137" spans="1:26" ht="24.75" thickTop="1" thickBot="1">
      <c r="A137" s="1087"/>
      <c r="B137" s="475"/>
      <c r="C137" s="1291"/>
      <c r="D137" s="270"/>
      <c r="E137" s="271"/>
      <c r="F137" s="33"/>
      <c r="G137" s="33"/>
      <c r="H137" s="69"/>
      <c r="I137" s="287"/>
      <c r="J137" s="288"/>
      <c r="K137" s="288"/>
      <c r="L137" s="288"/>
      <c r="M137" s="304"/>
      <c r="N137" s="34"/>
      <c r="O137" s="151"/>
      <c r="P137" s="134"/>
      <c r="Q137" s="134"/>
      <c r="R137" s="134"/>
      <c r="S137" s="134"/>
      <c r="T137" s="104"/>
      <c r="U137" s="104"/>
      <c r="V137" s="105"/>
      <c r="W137" s="4"/>
      <c r="X137" s="4"/>
    </row>
    <row r="138" spans="1:26" ht="24.75" thickTop="1" thickBot="1">
      <c r="A138" s="1088"/>
      <c r="B138" s="472"/>
      <c r="C138" s="1285"/>
      <c r="D138" s="251"/>
      <c r="E138" s="256"/>
      <c r="F138" s="25"/>
      <c r="G138" s="25"/>
      <c r="H138" s="68"/>
      <c r="I138" s="293"/>
      <c r="J138" s="294"/>
      <c r="K138" s="294"/>
      <c r="L138" s="294"/>
      <c r="M138" s="305"/>
      <c r="N138" s="5"/>
      <c r="O138" s="93"/>
      <c r="P138" s="93"/>
      <c r="Q138" s="93"/>
      <c r="R138" s="93"/>
      <c r="S138" s="93"/>
      <c r="T138" s="104"/>
      <c r="U138" s="104"/>
    </row>
    <row r="139" spans="1:26" ht="24" thickTop="1">
      <c r="A139" s="1088"/>
      <c r="B139" s="472"/>
      <c r="C139" s="1285"/>
      <c r="D139" s="251"/>
      <c r="E139" s="256"/>
      <c r="F139" s="25"/>
      <c r="G139" s="25"/>
      <c r="H139" s="68"/>
      <c r="I139" s="305"/>
      <c r="J139" s="306"/>
      <c r="K139" s="305"/>
      <c r="L139" s="306"/>
      <c r="M139" s="305"/>
      <c r="N139" s="5"/>
      <c r="O139" s="105"/>
      <c r="P139" s="105"/>
      <c r="Q139" s="105"/>
      <c r="R139" s="105"/>
      <c r="S139" s="105"/>
    </row>
    <row r="140" spans="1:26" ht="24" thickBot="1">
      <c r="A140" s="1088"/>
      <c r="B140" s="472"/>
      <c r="C140" s="1285"/>
      <c r="D140" s="252"/>
      <c r="E140" s="256"/>
      <c r="F140" s="25"/>
      <c r="G140" s="25"/>
      <c r="H140" s="68"/>
      <c r="I140" s="305"/>
      <c r="J140" s="306"/>
      <c r="K140" s="305"/>
      <c r="L140" s="306"/>
      <c r="M140" s="305"/>
      <c r="N140" s="5"/>
    </row>
    <row r="141" spans="1:26" ht="24.75" thickTop="1" thickBot="1">
      <c r="A141" s="1088"/>
      <c r="B141" s="472"/>
      <c r="C141" s="1285"/>
      <c r="D141" s="251"/>
      <c r="E141" s="256"/>
      <c r="F141" s="25"/>
      <c r="G141" s="25"/>
      <c r="H141" s="68"/>
      <c r="I141" s="305"/>
      <c r="J141" s="306"/>
      <c r="K141" s="305"/>
      <c r="L141" s="306"/>
      <c r="M141" s="305"/>
      <c r="N141" s="5"/>
      <c r="O141" s="146"/>
      <c r="P141" s="145"/>
      <c r="Q141" s="145"/>
      <c r="R141" s="145"/>
      <c r="S141" s="145"/>
      <c r="T141" s="215"/>
      <c r="U141" s="216"/>
    </row>
    <row r="142" spans="1:26" ht="24" thickBot="1">
      <c r="A142" s="1089"/>
      <c r="B142" s="472"/>
      <c r="C142" s="1285"/>
      <c r="D142" s="251"/>
      <c r="E142" s="256"/>
      <c r="F142" s="25"/>
      <c r="G142" s="25"/>
      <c r="H142" s="68"/>
      <c r="I142" s="305"/>
      <c r="J142" s="306"/>
      <c r="K142" s="305"/>
      <c r="L142" s="306"/>
      <c r="M142" s="305"/>
      <c r="N142" s="5"/>
      <c r="O142" s="146"/>
      <c r="P142" s="145"/>
      <c r="Q142" s="145"/>
      <c r="R142" s="145"/>
      <c r="S142" s="145"/>
      <c r="T142" s="219"/>
      <c r="U142" s="218"/>
    </row>
    <row r="143" spans="1:26" ht="24" thickBot="1">
      <c r="A143" s="4"/>
      <c r="B143" s="474"/>
      <c r="C143" s="1284"/>
      <c r="D143" s="255"/>
      <c r="E143" s="255"/>
      <c r="F143" s="26"/>
      <c r="G143" s="26"/>
      <c r="H143" s="112"/>
      <c r="I143" s="307"/>
      <c r="J143" s="291"/>
      <c r="K143" s="291"/>
      <c r="L143" s="291"/>
      <c r="M143" s="291"/>
      <c r="N143" s="24"/>
      <c r="O143" s="146"/>
      <c r="P143" s="145"/>
      <c r="Q143" s="145"/>
      <c r="R143" s="145"/>
      <c r="S143" s="145"/>
      <c r="T143" s="219"/>
      <c r="U143" s="218"/>
    </row>
    <row r="144" spans="1:26" ht="18" customHeight="1" thickBot="1">
      <c r="B144" s="476"/>
      <c r="C144" s="1284"/>
      <c r="D144" s="255"/>
      <c r="E144" s="255"/>
      <c r="F144" s="14"/>
      <c r="G144" s="14"/>
      <c r="H144" s="111"/>
      <c r="I144" s="282"/>
      <c r="J144" s="282"/>
      <c r="K144" s="282"/>
      <c r="L144" s="282"/>
      <c r="M144" s="282"/>
      <c r="N144" s="29"/>
    </row>
    <row r="145" spans="2:14" ht="18" customHeight="1">
      <c r="B145" s="1259"/>
      <c r="C145" s="1292"/>
      <c r="F145" s="3"/>
      <c r="G145" s="3"/>
      <c r="H145" s="110"/>
      <c r="I145" s="253"/>
      <c r="J145" s="253"/>
      <c r="K145" s="253"/>
      <c r="L145" s="253"/>
      <c r="M145" s="253"/>
      <c r="N145" s="4"/>
    </row>
    <row r="146" spans="2:14" ht="18" customHeight="1" thickBot="1">
      <c r="B146" s="1260"/>
      <c r="C146" s="1234"/>
      <c r="F146" s="5"/>
      <c r="G146" s="5"/>
      <c r="H146" s="71"/>
    </row>
    <row r="147" spans="2:14" ht="18" customHeight="1" thickTop="1" thickBot="1">
      <c r="B147" s="474"/>
      <c r="C147" s="1288"/>
      <c r="D147" s="257"/>
      <c r="E147" s="258"/>
      <c r="F147" s="3"/>
      <c r="G147" s="3"/>
      <c r="H147" s="110"/>
      <c r="I147" s="302"/>
      <c r="J147" s="301"/>
      <c r="K147" s="301"/>
      <c r="L147" s="301"/>
      <c r="M147" s="301"/>
      <c r="N147" s="17"/>
    </row>
    <row r="148" spans="2:14" ht="18" customHeight="1" thickBot="1">
      <c r="B148" s="474"/>
      <c r="C148" s="1283"/>
      <c r="D148" s="261"/>
      <c r="E148" s="260"/>
      <c r="F148" s="3"/>
      <c r="G148" s="3"/>
      <c r="H148" s="110"/>
      <c r="I148" s="302"/>
      <c r="J148" s="301"/>
      <c r="K148" s="301"/>
      <c r="L148" s="301"/>
      <c r="M148" s="301"/>
      <c r="N148" s="17"/>
    </row>
    <row r="149" spans="2:14" ht="18" customHeight="1" thickBot="1">
      <c r="B149" s="474"/>
      <c r="C149" s="1283"/>
      <c r="D149" s="261"/>
      <c r="E149" s="260"/>
      <c r="F149" s="3"/>
      <c r="G149" s="3"/>
      <c r="H149" s="110"/>
      <c r="I149" s="302"/>
      <c r="J149" s="301"/>
      <c r="K149" s="301"/>
      <c r="L149" s="301"/>
      <c r="M149" s="301"/>
      <c r="N149" s="17"/>
    </row>
  </sheetData>
  <mergeCells count="22">
    <mergeCell ref="Y131:Y136"/>
    <mergeCell ref="Z131:Z136"/>
    <mergeCell ref="Y83:Y115"/>
    <mergeCell ref="Z83:Z115"/>
    <mergeCell ref="A122:A136"/>
    <mergeCell ref="Y116:Y130"/>
    <mergeCell ref="Z116:Z130"/>
    <mergeCell ref="O7:Q7"/>
    <mergeCell ref="F7:F8"/>
    <mergeCell ref="A137:A142"/>
    <mergeCell ref="A20:A47"/>
    <mergeCell ref="A55:A71"/>
    <mergeCell ref="A9:A18"/>
    <mergeCell ref="I7:K7"/>
    <mergeCell ref="H7:H8"/>
    <mergeCell ref="B7:B8"/>
    <mergeCell ref="B74:B77"/>
    <mergeCell ref="K2:M2"/>
    <mergeCell ref="K4:M4"/>
    <mergeCell ref="K5:M5"/>
    <mergeCell ref="A7:A8"/>
    <mergeCell ref="A6:M6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D92"/>
  <sheetViews>
    <sheetView view="pageBreakPreview" zoomScale="60" workbookViewId="0">
      <selection activeCell="F8" sqref="F8:G8"/>
    </sheetView>
  </sheetViews>
  <sheetFormatPr defaultRowHeight="18.75" customHeight="1"/>
  <cols>
    <col min="1" max="1" width="21.85546875" style="6" customWidth="1"/>
    <col min="2" max="2" width="33.5703125" style="482" customWidth="1"/>
    <col min="3" max="3" width="23.42578125" style="20" customWidth="1"/>
    <col min="4" max="4" width="9.140625" style="254" customWidth="1"/>
    <col min="5" max="5" width="9.85546875" style="254" customWidth="1"/>
    <col min="6" max="7" width="7.42578125" style="5" customWidth="1"/>
    <col min="8" max="8" width="3.42578125" style="71" customWidth="1"/>
    <col min="9" max="10" width="9.28515625" style="254" bestFit="1" customWidth="1"/>
    <col min="11" max="11" width="9.42578125" style="254" bestFit="1" customWidth="1"/>
    <col min="12" max="12" width="18.85546875" style="254" customWidth="1"/>
    <col min="13" max="13" width="13.42578125" style="254" customWidth="1"/>
    <col min="14" max="14" width="14.28515625" style="20" customWidth="1"/>
    <col min="15" max="17" width="9.140625" style="60"/>
    <col min="18" max="18" width="18.85546875" style="60" customWidth="1"/>
    <col min="19" max="19" width="13.42578125" style="60" customWidth="1"/>
    <col min="20" max="21" width="8.140625" style="73" customWidth="1"/>
    <col min="22" max="23" width="9.140625" style="73"/>
    <col min="24" max="16384" width="9.140625" style="6"/>
  </cols>
  <sheetData>
    <row r="1" spans="1:26" s="2" customFormat="1" ht="43.5" customHeight="1">
      <c r="B1" s="484"/>
      <c r="D1" s="244"/>
      <c r="E1" s="244"/>
      <c r="H1" s="51"/>
      <c r="I1" s="244"/>
      <c r="J1" s="244"/>
      <c r="K1" s="1167" t="s">
        <v>260</v>
      </c>
      <c r="L1" s="1167"/>
      <c r="M1" s="1167"/>
      <c r="N1" s="467"/>
      <c r="O1" s="60"/>
      <c r="P1" s="60"/>
      <c r="Q1" s="60"/>
      <c r="R1" s="60"/>
      <c r="S1" s="60"/>
      <c r="T1" s="73"/>
      <c r="U1" s="73"/>
      <c r="V1" s="73"/>
      <c r="W1" s="73"/>
      <c r="X1" s="6"/>
      <c r="Y1" s="6"/>
      <c r="Z1" s="6"/>
    </row>
    <row r="2" spans="1:26" s="2" customFormat="1" ht="31.5" customHeight="1">
      <c r="B2" s="484"/>
      <c r="D2" s="244"/>
      <c r="E2" s="244"/>
      <c r="H2" s="51"/>
      <c r="I2" s="244"/>
      <c r="J2" s="244"/>
      <c r="K2" s="960" t="s">
        <v>31</v>
      </c>
      <c r="L2" s="960"/>
      <c r="M2" s="960"/>
      <c r="N2" s="467"/>
      <c r="O2" s="60"/>
      <c r="P2" s="60"/>
      <c r="Q2" s="60"/>
      <c r="R2" s="60"/>
      <c r="S2" s="60"/>
      <c r="T2" s="73"/>
      <c r="U2" s="73"/>
      <c r="V2" s="73"/>
      <c r="W2" s="73"/>
      <c r="X2" s="6"/>
      <c r="Y2" s="6"/>
      <c r="Z2" s="6"/>
    </row>
    <row r="3" spans="1:26" s="2" customFormat="1" ht="37.5" customHeight="1">
      <c r="B3" s="484"/>
      <c r="D3" s="244"/>
      <c r="E3" s="244"/>
      <c r="H3" s="51"/>
      <c r="I3" s="244"/>
      <c r="J3" s="244"/>
      <c r="K3" s="1167" t="s">
        <v>32</v>
      </c>
      <c r="L3" s="1167"/>
      <c r="M3" s="1167"/>
      <c r="N3" s="467"/>
      <c r="O3" s="60"/>
      <c r="P3" s="60"/>
      <c r="Q3" s="60"/>
      <c r="R3" s="60"/>
      <c r="S3" s="60"/>
      <c r="T3" s="73"/>
      <c r="U3" s="73"/>
      <c r="V3" s="73"/>
      <c r="W3" s="73"/>
      <c r="X3" s="6"/>
      <c r="Y3" s="6"/>
      <c r="Z3" s="6"/>
    </row>
    <row r="4" spans="1:26" s="2" customFormat="1" ht="37.5" customHeight="1">
      <c r="B4" s="484"/>
      <c r="D4" s="244"/>
      <c r="E4" s="244"/>
      <c r="H4" s="51"/>
      <c r="I4" s="244"/>
      <c r="J4" s="244"/>
      <c r="K4" s="961"/>
      <c r="L4" s="961"/>
      <c r="M4" s="961"/>
      <c r="N4" s="467"/>
      <c r="O4" s="60"/>
      <c r="P4" s="60"/>
      <c r="Q4" s="60"/>
      <c r="R4" s="60"/>
      <c r="S4" s="60"/>
      <c r="T4" s="73"/>
      <c r="U4" s="73"/>
      <c r="V4" s="73"/>
      <c r="W4" s="73"/>
      <c r="X4" s="6"/>
      <c r="Y4" s="6"/>
      <c r="Z4" s="6"/>
    </row>
    <row r="5" spans="1:26" s="4" customFormat="1" ht="45" customHeight="1" thickBot="1">
      <c r="A5" s="1195" t="s">
        <v>271</v>
      </c>
      <c r="B5" s="1106"/>
      <c r="C5" s="1106"/>
      <c r="D5" s="1106"/>
      <c r="E5" s="1106"/>
      <c r="F5" s="1106"/>
      <c r="G5" s="1106"/>
      <c r="H5" s="1106"/>
      <c r="I5" s="1106"/>
      <c r="J5" s="1106"/>
      <c r="K5" s="1106"/>
      <c r="L5" s="1106"/>
      <c r="M5" s="1106"/>
      <c r="N5" s="46"/>
      <c r="O5" s="60"/>
      <c r="P5" s="60"/>
      <c r="Q5" s="60"/>
      <c r="R5" s="60"/>
      <c r="S5" s="60"/>
      <c r="T5" s="73"/>
      <c r="U5" s="73"/>
      <c r="V5" s="73"/>
      <c r="W5" s="73"/>
      <c r="X5" s="6"/>
      <c r="Y5" s="6"/>
      <c r="Z5" s="6"/>
    </row>
    <row r="6" spans="1:26" ht="18.75" customHeight="1" thickBot="1">
      <c r="A6" s="1109" t="s">
        <v>0</v>
      </c>
      <c r="B6" s="1163" t="s">
        <v>1</v>
      </c>
      <c r="C6" s="502"/>
      <c r="D6" s="370"/>
      <c r="E6" s="371"/>
      <c r="F6" s="1139" t="s">
        <v>221</v>
      </c>
      <c r="G6" s="502" t="s">
        <v>222</v>
      </c>
      <c r="H6" s="1113" t="s">
        <v>2</v>
      </c>
      <c r="I6" s="1115" t="s">
        <v>3</v>
      </c>
      <c r="J6" s="1116"/>
      <c r="K6" s="1117"/>
      <c r="L6" s="643" t="s">
        <v>5</v>
      </c>
      <c r="M6" s="916" t="s">
        <v>4</v>
      </c>
      <c r="N6" s="828" t="s">
        <v>7</v>
      </c>
      <c r="O6" s="1192" t="s">
        <v>3</v>
      </c>
      <c r="P6" s="1192"/>
      <c r="Q6" s="1192"/>
      <c r="R6" s="60" t="s">
        <v>5</v>
      </c>
      <c r="S6" s="60" t="s">
        <v>4</v>
      </c>
      <c r="T6" s="399"/>
      <c r="U6" s="399"/>
    </row>
    <row r="7" spans="1:26" ht="18.75" customHeight="1" thickBot="1">
      <c r="A7" s="1110"/>
      <c r="B7" s="1164"/>
      <c r="C7" s="515"/>
      <c r="D7" s="978"/>
      <c r="E7" s="978"/>
      <c r="F7" s="1193"/>
      <c r="G7" s="515"/>
      <c r="H7" s="1196"/>
      <c r="I7" s="881" t="s">
        <v>9</v>
      </c>
      <c r="J7" s="908" t="s">
        <v>10</v>
      </c>
      <c r="K7" s="881" t="s">
        <v>11</v>
      </c>
      <c r="L7" s="825" t="s">
        <v>6</v>
      </c>
      <c r="M7" s="879"/>
      <c r="N7" s="917" t="s">
        <v>8</v>
      </c>
      <c r="O7" s="60" t="s">
        <v>9</v>
      </c>
      <c r="P7" s="60" t="s">
        <v>10</v>
      </c>
      <c r="Q7" s="60" t="s">
        <v>11</v>
      </c>
      <c r="R7" s="60" t="s">
        <v>6</v>
      </c>
      <c r="T7" s="399"/>
      <c r="U7" s="399"/>
    </row>
    <row r="8" spans="1:26" ht="18.75" customHeight="1" thickBot="1">
      <c r="A8" s="1185" t="s">
        <v>12</v>
      </c>
      <c r="B8" s="949" t="s">
        <v>174</v>
      </c>
      <c r="C8" s="918"/>
      <c r="D8" s="273"/>
      <c r="E8" s="273"/>
      <c r="F8" s="1372">
        <v>250</v>
      </c>
      <c r="G8" s="654">
        <v>200</v>
      </c>
      <c r="H8" s="653">
        <v>250</v>
      </c>
      <c r="I8" s="272">
        <f>SUM(O8*F8)/H8</f>
        <v>8.7100000000000009</v>
      </c>
      <c r="J8" s="273">
        <f>SUM(P8*F8)/H8</f>
        <v>8.32</v>
      </c>
      <c r="K8" s="273">
        <f>SUM(Q8*F8)/H8</f>
        <v>25.88</v>
      </c>
      <c r="L8" s="273">
        <f>SUM(R8*F8)/H8</f>
        <v>213</v>
      </c>
      <c r="M8" s="274">
        <f>SUM(S8*F8)/H8</f>
        <v>1.3</v>
      </c>
      <c r="N8" s="654">
        <v>45</v>
      </c>
      <c r="O8" s="59">
        <v>8.7100000000000009</v>
      </c>
      <c r="P8" s="59">
        <v>8.32</v>
      </c>
      <c r="Q8" s="59">
        <v>25.88</v>
      </c>
      <c r="R8" s="59">
        <v>213</v>
      </c>
      <c r="S8" s="57">
        <v>1.3</v>
      </c>
      <c r="T8" s="104"/>
      <c r="U8" s="104"/>
    </row>
    <row r="9" spans="1:26" ht="18.75" customHeight="1" thickBot="1">
      <c r="A9" s="1186"/>
      <c r="B9" s="803" t="s">
        <v>179</v>
      </c>
      <c r="C9" s="919" t="s">
        <v>64</v>
      </c>
      <c r="D9" s="669">
        <f>SUM(F9*T9)/H9</f>
        <v>15</v>
      </c>
      <c r="E9" s="284">
        <f>SUM(F9*U9)/H9</f>
        <v>15</v>
      </c>
      <c r="F9" s="700">
        <f>SUM(F8)</f>
        <v>250</v>
      </c>
      <c r="G9" s="834"/>
      <c r="H9" s="653">
        <v>250</v>
      </c>
      <c r="I9" s="312"/>
      <c r="J9" s="313"/>
      <c r="K9" s="313"/>
      <c r="L9" s="313"/>
      <c r="M9" s="277"/>
      <c r="N9" s="660"/>
      <c r="O9" s="57"/>
      <c r="P9" s="57"/>
      <c r="Q9" s="57"/>
      <c r="R9" s="57"/>
      <c r="S9" s="57"/>
      <c r="T9" s="104">
        <v>15</v>
      </c>
      <c r="U9" s="104">
        <v>15</v>
      </c>
    </row>
    <row r="10" spans="1:26" ht="18.75" customHeight="1" thickBot="1">
      <c r="A10" s="1186"/>
      <c r="B10" s="803"/>
      <c r="C10" s="919" t="s">
        <v>34</v>
      </c>
      <c r="D10" s="669">
        <f>SUM(F10*T10)/H10</f>
        <v>170</v>
      </c>
      <c r="E10" s="284">
        <f>SUM(F10*U10)/H10</f>
        <v>170</v>
      </c>
      <c r="F10" s="700">
        <f>SUM(F8)</f>
        <v>250</v>
      </c>
      <c r="G10" s="834"/>
      <c r="H10" s="653">
        <v>250</v>
      </c>
      <c r="I10" s="312"/>
      <c r="J10" s="313"/>
      <c r="K10" s="313"/>
      <c r="L10" s="313"/>
      <c r="M10" s="277"/>
      <c r="N10" s="660"/>
      <c r="O10" s="57"/>
      <c r="P10" s="57"/>
      <c r="Q10" s="57"/>
      <c r="R10" s="57"/>
      <c r="S10" s="57"/>
      <c r="T10" s="104">
        <v>170</v>
      </c>
      <c r="U10" s="104">
        <v>170</v>
      </c>
    </row>
    <row r="11" spans="1:26" ht="18.75" customHeight="1" thickBot="1">
      <c r="A11" s="1186"/>
      <c r="B11" s="803"/>
      <c r="C11" s="919" t="s">
        <v>37</v>
      </c>
      <c r="D11" s="669">
        <f>SUM(F11*T11)/H11</f>
        <v>30</v>
      </c>
      <c r="E11" s="284">
        <f>SUM(F11*U11)/H11</f>
        <v>30</v>
      </c>
      <c r="F11" s="700">
        <f>SUM(F8)</f>
        <v>250</v>
      </c>
      <c r="G11" s="834"/>
      <c r="H11" s="653">
        <v>250</v>
      </c>
      <c r="I11" s="312"/>
      <c r="J11" s="313"/>
      <c r="K11" s="313"/>
      <c r="L11" s="313"/>
      <c r="M11" s="277"/>
      <c r="N11" s="660"/>
      <c r="O11" s="57"/>
      <c r="P11" s="57"/>
      <c r="Q11" s="57"/>
      <c r="R11" s="57"/>
      <c r="S11" s="57"/>
      <c r="T11" s="104">
        <v>30</v>
      </c>
      <c r="U11" s="104">
        <v>30</v>
      </c>
    </row>
    <row r="12" spans="1:26" ht="18.75" customHeight="1" thickBot="1">
      <c r="A12" s="1186"/>
      <c r="B12" s="803"/>
      <c r="C12" s="919" t="s">
        <v>36</v>
      </c>
      <c r="D12" s="669">
        <f>SUM(F12*T12)/H12</f>
        <v>7</v>
      </c>
      <c r="E12" s="284">
        <f>SUM(F12*U12)/H12</f>
        <v>7</v>
      </c>
      <c r="F12" s="700">
        <f>SUM(F8)</f>
        <v>250</v>
      </c>
      <c r="G12" s="834"/>
      <c r="H12" s="653">
        <v>250</v>
      </c>
      <c r="I12" s="312"/>
      <c r="J12" s="313"/>
      <c r="K12" s="313"/>
      <c r="L12" s="313"/>
      <c r="M12" s="277"/>
      <c r="N12" s="660"/>
      <c r="O12" s="57"/>
      <c r="P12" s="57"/>
      <c r="Q12" s="57"/>
      <c r="R12" s="57"/>
      <c r="S12" s="57"/>
      <c r="T12" s="104">
        <v>7</v>
      </c>
      <c r="U12" s="104">
        <v>7</v>
      </c>
    </row>
    <row r="13" spans="1:26" ht="18.75" customHeight="1">
      <c r="A13" s="1186"/>
      <c r="B13" s="803"/>
      <c r="C13" s="919" t="s">
        <v>35</v>
      </c>
      <c r="D13" s="669">
        <f>SUM(F13*T13)/H13</f>
        <v>5</v>
      </c>
      <c r="E13" s="284">
        <f>SUM(F13*U13)/H13</f>
        <v>5</v>
      </c>
      <c r="F13" s="700">
        <f>SUM(F8)</f>
        <v>250</v>
      </c>
      <c r="G13" s="834"/>
      <c r="H13" s="653">
        <v>250</v>
      </c>
      <c r="I13" s="312"/>
      <c r="J13" s="313"/>
      <c r="K13" s="313"/>
      <c r="L13" s="313"/>
      <c r="M13" s="277"/>
      <c r="N13" s="660"/>
      <c r="O13" s="57"/>
      <c r="P13" s="57"/>
      <c r="Q13" s="57"/>
      <c r="R13" s="57"/>
      <c r="S13" s="57"/>
      <c r="T13" s="104">
        <v>5</v>
      </c>
      <c r="U13" s="104">
        <v>5</v>
      </c>
    </row>
    <row r="14" spans="1:26" ht="18.75" customHeight="1">
      <c r="A14" s="1186"/>
      <c r="B14" s="950"/>
      <c r="C14" s="919"/>
      <c r="D14" s="276"/>
      <c r="E14" s="276"/>
      <c r="F14" s="942"/>
      <c r="G14" s="836"/>
      <c r="H14" s="659"/>
      <c r="I14" s="312"/>
      <c r="J14" s="313"/>
      <c r="K14" s="276"/>
      <c r="L14" s="313"/>
      <c r="M14" s="277"/>
      <c r="N14" s="660"/>
      <c r="O14" s="57"/>
      <c r="P14" s="57"/>
      <c r="Q14" s="57"/>
      <c r="R14" s="57"/>
      <c r="S14" s="57"/>
      <c r="T14" s="104"/>
      <c r="U14" s="104"/>
    </row>
    <row r="15" spans="1:26" ht="18.75" customHeight="1">
      <c r="A15" s="1186"/>
      <c r="B15" s="782" t="s">
        <v>28</v>
      </c>
      <c r="C15" s="875"/>
      <c r="D15" s="669"/>
      <c r="E15" s="669"/>
      <c r="F15" s="970">
        <v>180</v>
      </c>
      <c r="G15" s="660">
        <v>150</v>
      </c>
      <c r="H15" s="837">
        <v>180</v>
      </c>
      <c r="I15" s="279">
        <f>SUM(O15*F15)/H15</f>
        <v>2.85</v>
      </c>
      <c r="J15" s="280">
        <f>SUM(P15*F15)/H15</f>
        <v>2.41</v>
      </c>
      <c r="K15" s="280">
        <f>SUM(Q15*F15)/H15</f>
        <v>14.359999999999998</v>
      </c>
      <c r="L15" s="280">
        <f>SUM(R15*F15)/H15</f>
        <v>91</v>
      </c>
      <c r="M15" s="281">
        <f>SUM(S15*F15)/H15</f>
        <v>1.17</v>
      </c>
      <c r="N15" s="875">
        <v>74</v>
      </c>
      <c r="O15" s="58">
        <v>2.85</v>
      </c>
      <c r="P15" s="58">
        <v>2.41</v>
      </c>
      <c r="Q15" s="58">
        <v>14.36</v>
      </c>
      <c r="R15" s="58">
        <v>91</v>
      </c>
      <c r="S15" s="58">
        <v>1.17</v>
      </c>
      <c r="T15" s="104"/>
      <c r="U15" s="104"/>
    </row>
    <row r="16" spans="1:26" ht="18.75" customHeight="1">
      <c r="A16" s="1186"/>
      <c r="B16" s="798"/>
      <c r="C16" s="875" t="s">
        <v>80</v>
      </c>
      <c r="D16" s="669">
        <v>1.5</v>
      </c>
      <c r="E16" s="284">
        <v>1.5</v>
      </c>
      <c r="F16" s="700">
        <f>SUM(F15)</f>
        <v>180</v>
      </c>
      <c r="G16" s="659"/>
      <c r="H16" s="837">
        <v>180</v>
      </c>
      <c r="I16" s="361"/>
      <c r="J16" s="313"/>
      <c r="K16" s="313"/>
      <c r="L16" s="313"/>
      <c r="M16" s="362"/>
      <c r="N16" s="875"/>
      <c r="O16" s="58"/>
      <c r="P16" s="58"/>
      <c r="Q16" s="58"/>
      <c r="R16" s="58"/>
      <c r="S16" s="58"/>
      <c r="T16" s="121">
        <v>3</v>
      </c>
      <c r="U16" s="121">
        <v>3</v>
      </c>
    </row>
    <row r="17" spans="1:21" ht="18.75" customHeight="1">
      <c r="A17" s="1186"/>
      <c r="B17" s="877"/>
      <c r="C17" s="875" t="s">
        <v>36</v>
      </c>
      <c r="D17" s="669">
        <f>SUM(F17*T27)/H17</f>
        <v>10</v>
      </c>
      <c r="E17" s="284">
        <f>SUM(F17*U27)/H17</f>
        <v>10</v>
      </c>
      <c r="F17" s="700">
        <f>SUM(F15)</f>
        <v>180</v>
      </c>
      <c r="G17" s="659"/>
      <c r="H17" s="837">
        <v>180</v>
      </c>
      <c r="I17" s="361"/>
      <c r="J17" s="313"/>
      <c r="K17" s="313"/>
      <c r="L17" s="313"/>
      <c r="M17" s="362"/>
      <c r="N17" s="875"/>
      <c r="O17" s="58"/>
      <c r="P17" s="58"/>
      <c r="Q17" s="58"/>
      <c r="R17" s="58"/>
      <c r="S17" s="58"/>
      <c r="T17" s="121">
        <v>15</v>
      </c>
      <c r="U17" s="121">
        <v>15</v>
      </c>
    </row>
    <row r="18" spans="1:21" ht="18.75" customHeight="1">
      <c r="A18" s="1186"/>
      <c r="B18" s="877"/>
      <c r="C18" s="875" t="s">
        <v>74</v>
      </c>
      <c r="D18" s="669">
        <v>190</v>
      </c>
      <c r="E18" s="284">
        <v>190</v>
      </c>
      <c r="F18" s="700">
        <f>SUM(F15)</f>
        <v>180</v>
      </c>
      <c r="G18" s="659"/>
      <c r="H18" s="837">
        <v>180</v>
      </c>
      <c r="I18" s="361"/>
      <c r="J18" s="313"/>
      <c r="K18" s="313"/>
      <c r="L18" s="313"/>
      <c r="M18" s="362"/>
      <c r="N18" s="875"/>
      <c r="O18" s="58"/>
      <c r="P18" s="58"/>
      <c r="Q18" s="58"/>
      <c r="R18" s="58"/>
      <c r="S18" s="58"/>
      <c r="T18" s="121">
        <v>198</v>
      </c>
      <c r="U18" s="121">
        <v>198</v>
      </c>
    </row>
    <row r="19" spans="1:21" ht="18.75" customHeight="1">
      <c r="A19" s="1186"/>
      <c r="B19" s="6" t="s">
        <v>377</v>
      </c>
      <c r="C19" s="16"/>
      <c r="D19" s="16"/>
      <c r="E19" s="16"/>
      <c r="F19" s="20">
        <v>45</v>
      </c>
      <c r="G19" s="20">
        <v>60</v>
      </c>
      <c r="H19" s="71">
        <v>1000</v>
      </c>
      <c r="I19" s="276">
        <v>9.51</v>
      </c>
      <c r="J19" s="276">
        <v>9.6199999999999992</v>
      </c>
      <c r="K19" s="276">
        <v>35.96</v>
      </c>
      <c r="L19" s="276">
        <v>268.44</v>
      </c>
      <c r="M19" s="313">
        <v>0.11</v>
      </c>
      <c r="N19" s="7">
        <v>77</v>
      </c>
      <c r="O19" s="59">
        <v>2.15</v>
      </c>
      <c r="P19" s="59">
        <v>6.65</v>
      </c>
      <c r="Q19" s="59">
        <v>12.87</v>
      </c>
      <c r="R19" s="59">
        <v>119.85</v>
      </c>
      <c r="S19" s="57">
        <v>0</v>
      </c>
      <c r="T19" s="104"/>
      <c r="U19" s="400"/>
    </row>
    <row r="20" spans="1:21" ht="18.75" customHeight="1">
      <c r="A20" s="1186"/>
      <c r="B20" s="16"/>
      <c r="C20" s="6" t="s">
        <v>61</v>
      </c>
      <c r="D20" s="255">
        <v>89.28</v>
      </c>
      <c r="E20" s="255">
        <v>75</v>
      </c>
      <c r="F20" s="251"/>
      <c r="G20" s="1061">
        <f>SUM(G19)</f>
        <v>60</v>
      </c>
      <c r="H20" s="71">
        <v>1000</v>
      </c>
      <c r="I20" s="16"/>
      <c r="J20" s="16"/>
      <c r="K20" s="16"/>
      <c r="L20" s="16"/>
      <c r="M20" s="16"/>
      <c r="N20" s="7"/>
      <c r="O20" s="57"/>
      <c r="P20" s="57"/>
      <c r="Q20" s="57"/>
      <c r="R20" s="57"/>
      <c r="S20" s="57"/>
      <c r="T20" s="104">
        <v>30</v>
      </c>
      <c r="U20" s="104">
        <v>30</v>
      </c>
    </row>
    <row r="21" spans="1:21" ht="18.75" customHeight="1">
      <c r="A21" s="1186"/>
      <c r="B21" s="16"/>
      <c r="C21" s="6" t="s">
        <v>376</v>
      </c>
      <c r="D21" s="255">
        <v>17.28</v>
      </c>
      <c r="E21" s="255">
        <v>15.66</v>
      </c>
      <c r="F21" s="251"/>
      <c r="G21" s="1061">
        <f>SUM(G19)</f>
        <v>60</v>
      </c>
      <c r="H21" s="71">
        <v>1000</v>
      </c>
      <c r="J21" s="16"/>
      <c r="K21" s="16"/>
      <c r="L21" s="16"/>
      <c r="N21" s="7"/>
      <c r="O21" s="57"/>
      <c r="P21" s="57"/>
      <c r="Q21" s="57"/>
      <c r="R21" s="57"/>
      <c r="S21" s="57"/>
      <c r="T21" s="104">
        <v>5</v>
      </c>
      <c r="U21" s="104">
        <v>5</v>
      </c>
    </row>
    <row r="22" spans="1:21" ht="18.75" customHeight="1" thickBot="1">
      <c r="A22" s="1186"/>
      <c r="B22" s="16"/>
      <c r="C22" s="35" t="s">
        <v>82</v>
      </c>
      <c r="D22" s="255">
        <v>6</v>
      </c>
      <c r="E22" s="255">
        <v>6</v>
      </c>
      <c r="F22" s="251"/>
      <c r="G22" s="1061">
        <f>SUM(G19)</f>
        <v>60</v>
      </c>
      <c r="H22" s="71">
        <v>1000</v>
      </c>
      <c r="N22" s="7"/>
      <c r="O22" s="57"/>
      <c r="P22" s="57"/>
      <c r="Q22" s="57"/>
      <c r="R22" s="57"/>
      <c r="S22" s="57"/>
      <c r="T22" s="104"/>
      <c r="U22" s="104"/>
    </row>
    <row r="23" spans="1:21" ht="18.75" customHeight="1" thickBot="1">
      <c r="A23" s="1186"/>
      <c r="B23" s="891" t="s">
        <v>23</v>
      </c>
      <c r="C23" s="685"/>
      <c r="D23" s="669">
        <f>SUM(F23*T23)/H23</f>
        <v>114.03508771929825</v>
      </c>
      <c r="E23" s="284">
        <f>SUM(F23*U23)/H23</f>
        <v>100</v>
      </c>
      <c r="F23" s="1371">
        <v>100</v>
      </c>
      <c r="G23" s="683">
        <v>100</v>
      </c>
      <c r="H23" s="844">
        <v>114</v>
      </c>
      <c r="I23" s="272">
        <f>SUM(O23*F23)/H23</f>
        <v>1.0526315789473684</v>
      </c>
      <c r="J23" s="273">
        <f>SUM(P23*F23)/H23</f>
        <v>0.35087719298245612</v>
      </c>
      <c r="K23" s="273">
        <f>SUM(Q23*F23)/H23</f>
        <v>14.736842105263158</v>
      </c>
      <c r="L23" s="273">
        <f>SUM(R23*F23)/H23</f>
        <v>67.368421052631575</v>
      </c>
      <c r="M23" s="274">
        <f>SUM(S23*F23)/H23</f>
        <v>7.0175438596491224</v>
      </c>
      <c r="N23" s="843">
        <v>70</v>
      </c>
      <c r="O23" s="81">
        <v>1.2</v>
      </c>
      <c r="P23" s="81">
        <v>0.4</v>
      </c>
      <c r="Q23" s="81">
        <v>16.8</v>
      </c>
      <c r="R23" s="81">
        <v>76.8</v>
      </c>
      <c r="S23" s="81">
        <v>8</v>
      </c>
      <c r="T23" s="104">
        <v>130</v>
      </c>
      <c r="U23" s="104">
        <v>114</v>
      </c>
    </row>
    <row r="24" spans="1:21" ht="18.75" customHeight="1" thickBot="1">
      <c r="A24" s="1194"/>
      <c r="B24" s="766" t="s">
        <v>76</v>
      </c>
      <c r="C24" s="683"/>
      <c r="D24" s="679"/>
      <c r="E24" s="679"/>
      <c r="F24" s="946">
        <f>SUM(F8,F15,F19,F23)</f>
        <v>575</v>
      </c>
      <c r="G24" s="840">
        <v>490</v>
      </c>
      <c r="H24" s="922">
        <f>SUM(H8:H21)</f>
        <v>5220</v>
      </c>
      <c r="I24" s="923">
        <f>SUM(I8:I23)</f>
        <v>22.12263157894737</v>
      </c>
      <c r="J24" s="923">
        <f>SUM(J8:J23)</f>
        <v>20.700877192982457</v>
      </c>
      <c r="K24" s="923">
        <f>SUM(K8:K23)</f>
        <v>90.936842105263139</v>
      </c>
      <c r="L24" s="923">
        <f>SUM(L8:L23)</f>
        <v>639.80842105263162</v>
      </c>
      <c r="M24" s="923">
        <f>SUM(M8:M23)</f>
        <v>9.5975438596491216</v>
      </c>
      <c r="N24" s="683"/>
      <c r="O24" s="64">
        <f>SUM(O8:O21)</f>
        <v>13.71</v>
      </c>
      <c r="P24" s="64">
        <f>SUM(P8:P21)</f>
        <v>17.380000000000003</v>
      </c>
      <c r="Q24" s="64">
        <f>SUM(Q8:Q21)</f>
        <v>53.109999999999992</v>
      </c>
      <c r="R24" s="64">
        <f>SUM(R8:R21)</f>
        <v>423.85</v>
      </c>
      <c r="S24" s="64">
        <f>SUM(S8:S21)</f>
        <v>2.4699999999999998</v>
      </c>
    </row>
    <row r="25" spans="1:21" ht="18.75" customHeight="1" thickBot="1">
      <c r="A25" s="684" t="s">
        <v>16</v>
      </c>
      <c r="B25" s="894" t="s">
        <v>98</v>
      </c>
      <c r="C25" s="924"/>
      <c r="D25" s="669">
        <f>SUM(F25*T25)/H25</f>
        <v>166</v>
      </c>
      <c r="E25" s="284">
        <f>SUM(F25*U25)/H25</f>
        <v>166</v>
      </c>
      <c r="F25" s="1371">
        <v>166</v>
      </c>
      <c r="G25" s="683">
        <v>160</v>
      </c>
      <c r="H25" s="681">
        <v>180</v>
      </c>
      <c r="I25" s="272">
        <f>SUM(O25*F25)/H25</f>
        <v>8.299999999999999E-2</v>
      </c>
      <c r="J25" s="273">
        <f t="shared" ref="J25:J26" si="0">SUM(P25*F25)/H25</f>
        <v>0</v>
      </c>
      <c r="K25" s="273">
        <f t="shared" ref="K25:K26" si="1">SUM(Q25*F25)/H25</f>
        <v>16.766000000000002</v>
      </c>
      <c r="L25" s="273">
        <f t="shared" ref="L25:L26" si="2">SUM(R25*F25)/H25</f>
        <v>70.088888888888889</v>
      </c>
      <c r="M25" s="274">
        <f t="shared" ref="M25:M26" si="3">SUM(S25*F25)/H25</f>
        <v>3.3200000000000003</v>
      </c>
      <c r="N25" s="683">
        <v>83</v>
      </c>
      <c r="O25" s="60">
        <v>0.09</v>
      </c>
      <c r="P25" s="60">
        <v>0</v>
      </c>
      <c r="Q25" s="60">
        <v>18.18</v>
      </c>
      <c r="R25" s="60">
        <v>76</v>
      </c>
      <c r="S25" s="60">
        <v>3.6</v>
      </c>
      <c r="T25" s="104">
        <v>180</v>
      </c>
      <c r="U25" s="104">
        <v>180</v>
      </c>
    </row>
    <row r="26" spans="1:21" ht="18.75" customHeight="1">
      <c r="A26" s="496" t="s">
        <v>18</v>
      </c>
      <c r="B26" s="862" t="s">
        <v>181</v>
      </c>
      <c r="C26" s="925"/>
      <c r="D26" s="979"/>
      <c r="E26" s="979"/>
      <c r="F26" s="821">
        <v>250</v>
      </c>
      <c r="G26" s="800">
        <v>200</v>
      </c>
      <c r="H26" s="834">
        <v>250</v>
      </c>
      <c r="I26" s="272">
        <f>SUM(O26*F26)/H26</f>
        <v>2.69</v>
      </c>
      <c r="J26" s="273">
        <f t="shared" si="0"/>
        <v>2.84</v>
      </c>
      <c r="K26" s="273">
        <f t="shared" si="1"/>
        <v>17.14</v>
      </c>
      <c r="L26" s="273">
        <f t="shared" si="2"/>
        <v>104.75</v>
      </c>
      <c r="M26" s="274">
        <f t="shared" si="3"/>
        <v>8.25</v>
      </c>
      <c r="N26" s="800">
        <v>21</v>
      </c>
      <c r="O26" s="63">
        <v>2.69</v>
      </c>
      <c r="P26" s="63">
        <v>2.84</v>
      </c>
      <c r="Q26" s="63">
        <v>17.14</v>
      </c>
      <c r="R26" s="63">
        <v>104.75</v>
      </c>
      <c r="S26" s="58">
        <v>8.25</v>
      </c>
      <c r="T26" s="401"/>
      <c r="U26" s="401"/>
    </row>
    <row r="27" spans="1:21" ht="31.5" customHeight="1">
      <c r="A27" s="514"/>
      <c r="B27" s="862" t="s">
        <v>182</v>
      </c>
      <c r="C27" s="691" t="s">
        <v>55</v>
      </c>
      <c r="D27" s="669">
        <f t="shared" ref="D27:D32" si="4">SUM(F27*T27)/H27</f>
        <v>10</v>
      </c>
      <c r="E27" s="284">
        <f t="shared" ref="E27:E32" si="5">SUM(F27*U27)/H27</f>
        <v>10</v>
      </c>
      <c r="F27" s="700">
        <f>SUM(F26)</f>
        <v>250</v>
      </c>
      <c r="G27" s="834"/>
      <c r="H27" s="834">
        <v>250</v>
      </c>
      <c r="I27" s="312"/>
      <c r="J27" s="313"/>
      <c r="K27" s="313"/>
      <c r="L27" s="802"/>
      <c r="M27" s="277"/>
      <c r="N27" s="660"/>
      <c r="O27" s="58"/>
      <c r="P27" s="58"/>
      <c r="Q27" s="58"/>
      <c r="R27" s="58"/>
      <c r="S27" s="58"/>
      <c r="T27" s="401">
        <v>10</v>
      </c>
      <c r="U27" s="401">
        <v>10</v>
      </c>
    </row>
    <row r="28" spans="1:21" ht="18.75" customHeight="1">
      <c r="A28" s="514"/>
      <c r="B28" s="862"/>
      <c r="C28" s="691" t="s">
        <v>42</v>
      </c>
      <c r="D28" s="669">
        <f t="shared" si="4"/>
        <v>25</v>
      </c>
      <c r="E28" s="284">
        <f t="shared" si="5"/>
        <v>15</v>
      </c>
      <c r="F28" s="700">
        <f>SUM(F26)</f>
        <v>250</v>
      </c>
      <c r="G28" s="834"/>
      <c r="H28" s="834">
        <v>250</v>
      </c>
      <c r="I28" s="312"/>
      <c r="J28" s="313"/>
      <c r="K28" s="313"/>
      <c r="L28" s="802"/>
      <c r="M28" s="277"/>
      <c r="N28" s="660"/>
      <c r="O28" s="58"/>
      <c r="P28" s="58"/>
      <c r="Q28" s="58"/>
      <c r="R28" s="58"/>
      <c r="S28" s="58"/>
      <c r="T28" s="401">
        <v>25</v>
      </c>
      <c r="U28" s="401">
        <v>15</v>
      </c>
    </row>
    <row r="29" spans="1:21" ht="18.75" customHeight="1">
      <c r="A29" s="514"/>
      <c r="B29" s="862"/>
      <c r="C29" s="691" t="s">
        <v>56</v>
      </c>
      <c r="D29" s="669">
        <f t="shared" si="4"/>
        <v>15</v>
      </c>
      <c r="E29" s="284">
        <f t="shared" si="5"/>
        <v>10</v>
      </c>
      <c r="F29" s="700">
        <f>SUM(F26)</f>
        <v>250</v>
      </c>
      <c r="G29" s="834"/>
      <c r="H29" s="834">
        <v>250</v>
      </c>
      <c r="I29" s="312"/>
      <c r="J29" s="313"/>
      <c r="K29" s="313"/>
      <c r="L29" s="802"/>
      <c r="M29" s="277"/>
      <c r="N29" s="660"/>
      <c r="O29" s="58"/>
      <c r="P29" s="58"/>
      <c r="Q29" s="58"/>
      <c r="R29" s="58"/>
      <c r="S29" s="58"/>
      <c r="T29" s="401">
        <v>15</v>
      </c>
      <c r="U29" s="401">
        <v>10</v>
      </c>
    </row>
    <row r="30" spans="1:21" ht="18.75" customHeight="1">
      <c r="A30" s="514"/>
      <c r="B30" s="862"/>
      <c r="C30" s="691" t="s">
        <v>92</v>
      </c>
      <c r="D30" s="669">
        <f t="shared" si="4"/>
        <v>5</v>
      </c>
      <c r="E30" s="284">
        <f t="shared" si="5"/>
        <v>5</v>
      </c>
      <c r="F30" s="700">
        <f>SUM(F26)</f>
        <v>250</v>
      </c>
      <c r="G30" s="834"/>
      <c r="H30" s="834">
        <v>250</v>
      </c>
      <c r="I30" s="312"/>
      <c r="J30" s="313"/>
      <c r="K30" s="313"/>
      <c r="L30" s="802"/>
      <c r="M30" s="277"/>
      <c r="N30" s="660"/>
      <c r="O30" s="58"/>
      <c r="P30" s="58"/>
      <c r="Q30" s="58"/>
      <c r="R30" s="58"/>
      <c r="S30" s="58"/>
      <c r="T30" s="401">
        <v>5</v>
      </c>
      <c r="U30" s="401">
        <v>5</v>
      </c>
    </row>
    <row r="31" spans="1:21" ht="18.75" customHeight="1">
      <c r="A31" s="514"/>
      <c r="B31" s="862"/>
      <c r="C31" s="691" t="s">
        <v>93</v>
      </c>
      <c r="D31" s="669">
        <f t="shared" si="4"/>
        <v>175</v>
      </c>
      <c r="E31" s="284">
        <f t="shared" si="5"/>
        <v>175</v>
      </c>
      <c r="F31" s="700">
        <f>SUM(F26)</f>
        <v>250</v>
      </c>
      <c r="G31" s="834"/>
      <c r="H31" s="834">
        <v>250</v>
      </c>
      <c r="I31" s="312"/>
      <c r="J31" s="313"/>
      <c r="K31" s="313"/>
      <c r="L31" s="802"/>
      <c r="M31" s="277"/>
      <c r="N31" s="660"/>
      <c r="O31" s="58"/>
      <c r="P31" s="58"/>
      <c r="Q31" s="58"/>
      <c r="R31" s="58"/>
      <c r="S31" s="58"/>
      <c r="T31" s="401">
        <v>175</v>
      </c>
      <c r="U31" s="401">
        <v>175</v>
      </c>
    </row>
    <row r="32" spans="1:21" ht="18.75" customHeight="1">
      <c r="A32" s="514"/>
      <c r="B32" s="926"/>
      <c r="C32" s="691" t="s">
        <v>41</v>
      </c>
      <c r="D32" s="669">
        <f t="shared" si="4"/>
        <v>100</v>
      </c>
      <c r="E32" s="284">
        <f t="shared" si="5"/>
        <v>75</v>
      </c>
      <c r="F32" s="700">
        <f>SUM(F26)</f>
        <v>250</v>
      </c>
      <c r="G32" s="834"/>
      <c r="H32" s="834">
        <v>250</v>
      </c>
      <c r="I32" s="312"/>
      <c r="J32" s="313"/>
      <c r="K32" s="313"/>
      <c r="L32" s="802"/>
      <c r="M32" s="277"/>
      <c r="N32" s="660"/>
      <c r="O32" s="58"/>
      <c r="P32" s="58"/>
      <c r="Q32" s="58"/>
      <c r="R32" s="58"/>
      <c r="S32" s="58"/>
      <c r="T32" s="401">
        <v>100</v>
      </c>
      <c r="U32" s="401">
        <v>75</v>
      </c>
    </row>
    <row r="33" spans="1:21" ht="17.25" customHeight="1">
      <c r="A33" s="514"/>
      <c r="B33" s="853" t="s">
        <v>183</v>
      </c>
      <c r="C33" s="701"/>
      <c r="D33" s="276"/>
      <c r="E33" s="276"/>
      <c r="F33" s="970">
        <v>200</v>
      </c>
      <c r="G33" s="660">
        <v>150</v>
      </c>
      <c r="H33" s="837">
        <v>150</v>
      </c>
      <c r="I33" s="279">
        <f>SUM(O33*F33)/H33</f>
        <v>3.5733333333333333</v>
      </c>
      <c r="J33" s="280">
        <f>SUM(P33*F33)/H33</f>
        <v>8.08</v>
      </c>
      <c r="K33" s="280">
        <f>SUM(Q33*F33)/H33</f>
        <v>21.106666666666666</v>
      </c>
      <c r="L33" s="280">
        <f>SUM(R33*F33)/H33</f>
        <v>171.8</v>
      </c>
      <c r="M33" s="281">
        <f>SUM(S33*F33)/H33</f>
        <v>17.133333333333333</v>
      </c>
      <c r="N33" s="660">
        <v>99</v>
      </c>
      <c r="O33" s="65">
        <v>2.68</v>
      </c>
      <c r="P33" s="65">
        <v>6.06</v>
      </c>
      <c r="Q33" s="65">
        <v>15.83</v>
      </c>
      <c r="R33" s="65">
        <v>128.85</v>
      </c>
      <c r="S33" s="60">
        <v>12.85</v>
      </c>
      <c r="T33" s="104"/>
      <c r="U33" s="104"/>
    </row>
    <row r="34" spans="1:21" ht="17.25" customHeight="1">
      <c r="A34" s="514"/>
      <c r="B34" s="927"/>
      <c r="C34" s="976" t="s">
        <v>109</v>
      </c>
      <c r="D34" s="669">
        <f t="shared" ref="D34:D42" si="6">SUM(F34*T34)/H34</f>
        <v>66.666666666666671</v>
      </c>
      <c r="E34" s="284">
        <f t="shared" ref="E34:E42" si="7">SUM(F34*U34)/H34</f>
        <v>49.333333333333336</v>
      </c>
      <c r="F34" s="700">
        <f>SUM(F33)</f>
        <v>200</v>
      </c>
      <c r="G34" s="659"/>
      <c r="H34" s="837">
        <v>150</v>
      </c>
      <c r="I34" s="275"/>
      <c r="J34" s="276"/>
      <c r="K34" s="276"/>
      <c r="L34" s="276"/>
      <c r="M34" s="670"/>
      <c r="N34" s="660"/>
      <c r="O34" s="59"/>
      <c r="P34" s="59"/>
      <c r="Q34" s="59"/>
      <c r="R34" s="59"/>
      <c r="T34" s="432">
        <v>50</v>
      </c>
      <c r="U34" s="432">
        <v>37</v>
      </c>
    </row>
    <row r="35" spans="1:21" ht="17.25" customHeight="1">
      <c r="A35" s="514"/>
      <c r="B35" s="927"/>
      <c r="C35" s="976" t="s">
        <v>128</v>
      </c>
      <c r="D35" s="669">
        <f t="shared" si="6"/>
        <v>80</v>
      </c>
      <c r="E35" s="284">
        <f t="shared" si="7"/>
        <v>57.333333333333336</v>
      </c>
      <c r="F35" s="700">
        <f>SUM(F33)</f>
        <v>200</v>
      </c>
      <c r="G35" s="659"/>
      <c r="H35" s="837">
        <v>150</v>
      </c>
      <c r="I35" s="275"/>
      <c r="J35" s="276"/>
      <c r="K35" s="276"/>
      <c r="L35" s="276"/>
      <c r="M35" s="670"/>
      <c r="N35" s="660"/>
      <c r="O35" s="59"/>
      <c r="P35" s="59"/>
      <c r="Q35" s="59"/>
      <c r="R35" s="59"/>
      <c r="T35" s="432">
        <v>60</v>
      </c>
      <c r="U35" s="432">
        <v>43</v>
      </c>
    </row>
    <row r="36" spans="1:21" ht="17.25" customHeight="1">
      <c r="A36" s="514"/>
      <c r="B36" s="927"/>
      <c r="C36" s="977" t="s">
        <v>75</v>
      </c>
      <c r="D36" s="669">
        <f t="shared" si="6"/>
        <v>8</v>
      </c>
      <c r="E36" s="284">
        <f t="shared" si="7"/>
        <v>8</v>
      </c>
      <c r="F36" s="700">
        <f>SUM(F33)</f>
        <v>200</v>
      </c>
      <c r="G36" s="659"/>
      <c r="H36" s="837">
        <v>150</v>
      </c>
      <c r="I36" s="275"/>
      <c r="J36" s="276"/>
      <c r="K36" s="276"/>
      <c r="L36" s="276"/>
      <c r="M36" s="670"/>
      <c r="N36" s="660"/>
      <c r="O36" s="59"/>
      <c r="P36" s="59"/>
      <c r="Q36" s="59"/>
      <c r="R36" s="59"/>
      <c r="T36" s="432">
        <v>6</v>
      </c>
      <c r="U36" s="432">
        <v>6</v>
      </c>
    </row>
    <row r="37" spans="1:21" ht="17.25" customHeight="1">
      <c r="A37" s="514"/>
      <c r="B37" s="927"/>
      <c r="C37" s="976" t="s">
        <v>72</v>
      </c>
      <c r="D37" s="669">
        <f t="shared" si="6"/>
        <v>40</v>
      </c>
      <c r="E37" s="284">
        <f t="shared" si="7"/>
        <v>24</v>
      </c>
      <c r="F37" s="700">
        <f>SUM(F33)</f>
        <v>200</v>
      </c>
      <c r="G37" s="659"/>
      <c r="H37" s="837">
        <v>150</v>
      </c>
      <c r="I37" s="275"/>
      <c r="J37" s="276"/>
      <c r="K37" s="276"/>
      <c r="L37" s="276"/>
      <c r="M37" s="670"/>
      <c r="N37" s="660"/>
      <c r="O37" s="59"/>
      <c r="P37" s="59"/>
      <c r="Q37" s="59"/>
      <c r="R37" s="59"/>
      <c r="T37" s="432">
        <v>30</v>
      </c>
      <c r="U37" s="432">
        <v>18</v>
      </c>
    </row>
    <row r="38" spans="1:21" ht="17.25" customHeight="1">
      <c r="A38" s="514"/>
      <c r="B38" s="927"/>
      <c r="C38" s="976" t="s">
        <v>88</v>
      </c>
      <c r="D38" s="669">
        <f t="shared" si="6"/>
        <v>26.666666666666668</v>
      </c>
      <c r="E38" s="284">
        <f t="shared" si="7"/>
        <v>20</v>
      </c>
      <c r="F38" s="700">
        <f>SUM(F33)</f>
        <v>200</v>
      </c>
      <c r="G38" s="659"/>
      <c r="H38" s="837">
        <v>150</v>
      </c>
      <c r="I38" s="275"/>
      <c r="J38" s="276"/>
      <c r="K38" s="276"/>
      <c r="L38" s="276"/>
      <c r="M38" s="670"/>
      <c r="N38" s="660"/>
      <c r="O38" s="59"/>
      <c r="P38" s="59"/>
      <c r="Q38" s="59"/>
      <c r="R38" s="59"/>
      <c r="T38" s="432">
        <v>20</v>
      </c>
      <c r="U38" s="432">
        <v>15</v>
      </c>
    </row>
    <row r="39" spans="1:21" ht="17.25" customHeight="1">
      <c r="A39" s="514"/>
      <c r="B39" s="927"/>
      <c r="C39" s="976" t="s">
        <v>103</v>
      </c>
      <c r="D39" s="669">
        <f t="shared" si="6"/>
        <v>4</v>
      </c>
      <c r="E39" s="284">
        <f t="shared" si="7"/>
        <v>4</v>
      </c>
      <c r="F39" s="700">
        <f>SUM(F33)</f>
        <v>200</v>
      </c>
      <c r="G39" s="659"/>
      <c r="H39" s="837">
        <v>150</v>
      </c>
      <c r="I39" s="275"/>
      <c r="J39" s="276"/>
      <c r="K39" s="276"/>
      <c r="L39" s="276"/>
      <c r="M39" s="670"/>
      <c r="N39" s="660"/>
      <c r="O39" s="59"/>
      <c r="P39" s="59"/>
      <c r="Q39" s="59"/>
      <c r="R39" s="59"/>
      <c r="T39" s="433">
        <v>3</v>
      </c>
      <c r="U39" s="433">
        <v>3</v>
      </c>
    </row>
    <row r="40" spans="1:21" ht="18.75" customHeight="1">
      <c r="A40" s="514"/>
      <c r="B40" s="505"/>
      <c r="C40" s="976" t="s">
        <v>86</v>
      </c>
      <c r="D40" s="669">
        <f t="shared" si="6"/>
        <v>9.3333333333333339</v>
      </c>
      <c r="E40" s="284">
        <f t="shared" si="7"/>
        <v>9.3333333333333339</v>
      </c>
      <c r="F40" s="700">
        <f>SUM(F33)</f>
        <v>200</v>
      </c>
      <c r="G40" s="659"/>
      <c r="H40" s="837">
        <v>150</v>
      </c>
      <c r="I40" s="668"/>
      <c r="J40" s="669"/>
      <c r="K40" s="669"/>
      <c r="L40" s="669"/>
      <c r="M40" s="670"/>
      <c r="N40" s="660"/>
      <c r="T40" s="433">
        <v>7</v>
      </c>
      <c r="U40" s="433">
        <v>7</v>
      </c>
    </row>
    <row r="41" spans="1:21" ht="18.75" customHeight="1">
      <c r="A41" s="514"/>
      <c r="B41" s="505"/>
      <c r="C41" s="977" t="s">
        <v>73</v>
      </c>
      <c r="D41" s="669">
        <f t="shared" si="6"/>
        <v>1.3333333333333333</v>
      </c>
      <c r="E41" s="284">
        <f t="shared" si="7"/>
        <v>1.3333333333333333</v>
      </c>
      <c r="F41" s="700">
        <f>SUM(F33)</f>
        <v>200</v>
      </c>
      <c r="G41" s="659"/>
      <c r="H41" s="837">
        <v>150</v>
      </c>
      <c r="I41" s="668"/>
      <c r="J41" s="669"/>
      <c r="K41" s="669"/>
      <c r="L41" s="669"/>
      <c r="M41" s="670"/>
      <c r="N41" s="660"/>
      <c r="T41" s="432">
        <v>1</v>
      </c>
      <c r="U41" s="432">
        <v>1</v>
      </c>
    </row>
    <row r="42" spans="1:21" ht="18.75" customHeight="1">
      <c r="A42" s="514"/>
      <c r="B42" s="505"/>
      <c r="C42" s="976" t="s">
        <v>71</v>
      </c>
      <c r="D42" s="669">
        <f t="shared" si="6"/>
        <v>66.666666666666671</v>
      </c>
      <c r="E42" s="284">
        <f t="shared" si="7"/>
        <v>66.666666666666671</v>
      </c>
      <c r="F42" s="700">
        <f>SUM(F33)</f>
        <v>200</v>
      </c>
      <c r="G42" s="659"/>
      <c r="H42" s="837">
        <v>150</v>
      </c>
      <c r="I42" s="668"/>
      <c r="J42" s="669"/>
      <c r="K42" s="669"/>
      <c r="L42" s="669"/>
      <c r="M42" s="670"/>
      <c r="N42" s="660"/>
      <c r="T42" s="432">
        <v>50</v>
      </c>
      <c r="U42" s="432">
        <v>50</v>
      </c>
    </row>
    <row r="43" spans="1:21" ht="39" customHeight="1">
      <c r="A43" s="514"/>
      <c r="B43" s="928" t="s">
        <v>69</v>
      </c>
      <c r="C43" s="925"/>
      <c r="D43" s="979"/>
      <c r="E43" s="979"/>
      <c r="F43" s="970">
        <v>80</v>
      </c>
      <c r="G43" s="660">
        <v>60</v>
      </c>
      <c r="H43" s="659">
        <v>80</v>
      </c>
      <c r="I43" s="279">
        <f>SUM(O43*F43)/H43</f>
        <v>11.93</v>
      </c>
      <c r="J43" s="280">
        <f>SUM(P43*F43)/H43</f>
        <v>12.62</v>
      </c>
      <c r="K43" s="280">
        <f>SUM(Q43*F43)/H43</f>
        <v>8.09</v>
      </c>
      <c r="L43" s="280">
        <f>SUM(R48*F43)/H43</f>
        <v>194</v>
      </c>
      <c r="M43" s="281">
        <f>SUM(S48*F43)/H43</f>
        <v>0.4</v>
      </c>
      <c r="N43" s="660">
        <v>30</v>
      </c>
      <c r="O43" s="58">
        <v>11.93</v>
      </c>
      <c r="P43" s="58">
        <v>12.62</v>
      </c>
      <c r="Q43" s="58">
        <v>8.09</v>
      </c>
    </row>
    <row r="44" spans="1:21" ht="18.75" customHeight="1">
      <c r="A44" s="514"/>
      <c r="B44" s="862"/>
      <c r="C44" s="691" t="s">
        <v>40</v>
      </c>
      <c r="D44" s="669">
        <v>112</v>
      </c>
      <c r="E44" s="284">
        <f>SUM(F44*U51)/H44</f>
        <v>59</v>
      </c>
      <c r="F44" s="700">
        <f>SUM(F43)</f>
        <v>80</v>
      </c>
      <c r="G44" s="659"/>
      <c r="H44" s="659">
        <v>80</v>
      </c>
      <c r="I44" s="312"/>
      <c r="J44" s="313"/>
      <c r="K44" s="313"/>
      <c r="L44" s="313"/>
      <c r="M44" s="277"/>
      <c r="N44" s="660"/>
      <c r="O44" s="58"/>
      <c r="P44" s="58"/>
      <c r="Q44" s="58"/>
    </row>
    <row r="45" spans="1:21" ht="18.75" customHeight="1">
      <c r="A45" s="514"/>
      <c r="B45" s="862"/>
      <c r="C45" s="691" t="s">
        <v>62</v>
      </c>
      <c r="D45" s="669">
        <v>14</v>
      </c>
      <c r="E45" s="284">
        <v>14</v>
      </c>
      <c r="F45" s="700">
        <f>SUM(F43)</f>
        <v>80</v>
      </c>
      <c r="G45" s="659"/>
      <c r="H45" s="659">
        <v>80</v>
      </c>
      <c r="I45" s="312"/>
      <c r="J45" s="313"/>
      <c r="K45" s="313"/>
      <c r="L45" s="313"/>
      <c r="M45" s="277"/>
      <c r="N45" s="660"/>
      <c r="O45" s="58"/>
      <c r="P45" s="58"/>
      <c r="Q45" s="58"/>
    </row>
    <row r="46" spans="1:21" ht="18.75" customHeight="1">
      <c r="A46" s="514"/>
      <c r="B46" s="926"/>
      <c r="C46" s="691" t="s">
        <v>94</v>
      </c>
      <c r="D46" s="669">
        <f>SUM(F46*T52)/H46</f>
        <v>10</v>
      </c>
      <c r="E46" s="284">
        <f>SUM(F46*U52)/H46</f>
        <v>10</v>
      </c>
      <c r="F46" s="700">
        <f>SUM(F43)</f>
        <v>80</v>
      </c>
      <c r="G46" s="659"/>
      <c r="H46" s="659">
        <v>80</v>
      </c>
      <c r="I46" s="312"/>
      <c r="J46" s="313"/>
      <c r="K46" s="313"/>
      <c r="L46" s="313"/>
      <c r="M46" s="277"/>
      <c r="N46" s="660"/>
      <c r="O46" s="58"/>
      <c r="P46" s="58"/>
      <c r="Q46" s="58"/>
    </row>
    <row r="47" spans="1:21" ht="18.75" customHeight="1">
      <c r="A47" s="514"/>
      <c r="B47" s="969" t="s">
        <v>363</v>
      </c>
      <c r="C47" s="694"/>
      <c r="D47" s="657"/>
      <c r="E47" s="249"/>
      <c r="F47" s="680">
        <v>60</v>
      </c>
      <c r="G47" s="660">
        <v>40</v>
      </c>
      <c r="H47" s="837"/>
      <c r="I47" s="387">
        <v>0.81</v>
      </c>
      <c r="J47" s="284">
        <v>3.12</v>
      </c>
      <c r="K47" s="284">
        <v>5.14</v>
      </c>
      <c r="L47" s="284">
        <v>51.96</v>
      </c>
      <c r="M47" s="284">
        <v>7.2</v>
      </c>
      <c r="N47" s="970">
        <v>93</v>
      </c>
      <c r="O47" s="61">
        <v>0.46800000000000003</v>
      </c>
      <c r="P47" s="61">
        <v>3.05</v>
      </c>
      <c r="Q47" s="61">
        <v>4.6970000000000001</v>
      </c>
    </row>
    <row r="48" spans="1:21" ht="18.75" customHeight="1">
      <c r="A48" s="514"/>
      <c r="B48" s="861" t="s">
        <v>70</v>
      </c>
      <c r="C48" s="919"/>
      <c r="D48" s="669">
        <f>SUM(F48*T57)/H48</f>
        <v>50</v>
      </c>
      <c r="E48" s="284">
        <f>SUM(F48*U57)/H48</f>
        <v>50</v>
      </c>
      <c r="F48" s="970">
        <v>50</v>
      </c>
      <c r="G48" s="660">
        <v>30</v>
      </c>
      <c r="H48" s="659">
        <v>40</v>
      </c>
      <c r="I48" s="275">
        <f>SUM(O52*F48)/H48</f>
        <v>3.0625000000000004</v>
      </c>
      <c r="J48" s="276">
        <f>SUM(P52*F48)/H48</f>
        <v>0.1</v>
      </c>
      <c r="K48" s="276">
        <f>SUM(Q52*F48)/H48</f>
        <v>9.4375</v>
      </c>
      <c r="L48" s="276">
        <f>SUM(R57*F48)/H48</f>
        <v>18.274999999999999</v>
      </c>
      <c r="M48" s="277">
        <f>SUM(S57*F48)/H48</f>
        <v>0</v>
      </c>
      <c r="N48" s="660">
        <v>3</v>
      </c>
      <c r="O48" s="62"/>
      <c r="P48" s="62"/>
      <c r="Q48" s="62"/>
      <c r="R48" s="58">
        <v>194</v>
      </c>
      <c r="S48" s="58">
        <v>0.4</v>
      </c>
      <c r="T48" s="401"/>
      <c r="U48" s="401"/>
    </row>
    <row r="49" spans="1:21" ht="18.75" customHeight="1">
      <c r="A49" s="514"/>
      <c r="B49" s="734" t="s">
        <v>101</v>
      </c>
      <c r="C49" s="919"/>
      <c r="D49" s="276"/>
      <c r="E49" s="276"/>
      <c r="F49" s="970">
        <v>180</v>
      </c>
      <c r="G49" s="660">
        <v>150</v>
      </c>
      <c r="H49" s="659">
        <v>180</v>
      </c>
      <c r="I49" s="279">
        <f>SUM(O53*F49)/H49</f>
        <v>0.4</v>
      </c>
      <c r="J49" s="280">
        <f>SUM(P53*F49)/H49</f>
        <v>0.02</v>
      </c>
      <c r="K49" s="280">
        <f>SUM(Q53*F49)/H49</f>
        <v>24.38</v>
      </c>
      <c r="L49" s="280">
        <f>SUM(R58*F49)/H49</f>
        <v>102</v>
      </c>
      <c r="M49" s="281">
        <f>SUM(S58*F49)/H49</f>
        <v>0.36</v>
      </c>
      <c r="N49" s="660">
        <v>89</v>
      </c>
      <c r="O49" s="62"/>
      <c r="P49" s="62"/>
      <c r="Q49" s="62"/>
      <c r="R49" s="58"/>
      <c r="S49" s="58"/>
      <c r="T49" s="401"/>
      <c r="U49" s="401"/>
    </row>
    <row r="50" spans="1:21" ht="18.75" customHeight="1">
      <c r="A50" s="514"/>
      <c r="B50" s="512"/>
      <c r="C50" s="920" t="s">
        <v>90</v>
      </c>
      <c r="D50" s="669">
        <f>SUM(F50*T59)/H50</f>
        <v>0.18</v>
      </c>
      <c r="E50" s="284">
        <f>SUM(F50*U59)/H50</f>
        <v>0.18</v>
      </c>
      <c r="F50" s="700">
        <f>SUM(F49)</f>
        <v>180</v>
      </c>
      <c r="G50" s="659"/>
      <c r="H50" s="659">
        <v>180</v>
      </c>
      <c r="I50" s="312"/>
      <c r="J50" s="313"/>
      <c r="K50" s="313"/>
      <c r="L50" s="313"/>
      <c r="M50" s="314"/>
      <c r="N50" s="660"/>
      <c r="O50" s="62"/>
      <c r="P50" s="62"/>
      <c r="Q50" s="62"/>
      <c r="R50" s="58"/>
      <c r="S50" s="58"/>
      <c r="T50" s="401"/>
      <c r="U50" s="401"/>
    </row>
    <row r="51" spans="1:21" ht="18.75" customHeight="1">
      <c r="A51" s="514"/>
      <c r="B51" s="512"/>
      <c r="C51" s="920" t="s">
        <v>71</v>
      </c>
      <c r="D51" s="669">
        <f>SUM(F51*T60)/H51</f>
        <v>120</v>
      </c>
      <c r="E51" s="284">
        <f>SUM(F51*U60)/H51</f>
        <v>120</v>
      </c>
      <c r="F51" s="700">
        <f>SUM(F49)</f>
        <v>180</v>
      </c>
      <c r="G51" s="659"/>
      <c r="H51" s="659">
        <v>180</v>
      </c>
      <c r="I51" s="312"/>
      <c r="J51" s="313"/>
      <c r="K51" s="313"/>
      <c r="L51" s="313"/>
      <c r="M51" s="314"/>
      <c r="N51" s="660"/>
      <c r="O51" s="62"/>
      <c r="P51" s="62"/>
      <c r="Q51" s="62"/>
      <c r="R51" s="58"/>
      <c r="S51" s="58"/>
      <c r="T51" s="401">
        <v>100</v>
      </c>
      <c r="U51" s="401">
        <v>59</v>
      </c>
    </row>
    <row r="52" spans="1:21" ht="36.75" customHeight="1">
      <c r="A52" s="514"/>
      <c r="B52" s="862"/>
      <c r="C52" s="919" t="s">
        <v>89</v>
      </c>
      <c r="D52" s="669">
        <f>SUM(F52*T61)/H52</f>
        <v>18</v>
      </c>
      <c r="E52" s="284">
        <f>SUM(F52*U61)/H52</f>
        <v>45</v>
      </c>
      <c r="F52" s="700">
        <f>SUM(F49)</f>
        <v>180</v>
      </c>
      <c r="G52" s="659"/>
      <c r="H52" s="659">
        <v>180</v>
      </c>
      <c r="I52" s="388"/>
      <c r="J52" s="284"/>
      <c r="K52" s="284"/>
      <c r="L52" s="284"/>
      <c r="M52" s="314"/>
      <c r="N52" s="660"/>
      <c r="O52" s="62">
        <v>2.4500000000000002</v>
      </c>
      <c r="P52" s="62">
        <v>0.08</v>
      </c>
      <c r="Q52" s="62">
        <v>7.55</v>
      </c>
      <c r="R52" s="58"/>
      <c r="S52" s="58"/>
      <c r="T52" s="401">
        <v>10</v>
      </c>
      <c r="U52" s="401">
        <v>10</v>
      </c>
    </row>
    <row r="53" spans="1:21" ht="39.75" customHeight="1" thickBot="1">
      <c r="A53" s="514"/>
      <c r="B53" s="863"/>
      <c r="C53" s="921" t="s">
        <v>73</v>
      </c>
      <c r="D53" s="669">
        <f>SUM(F53*T62)/H53</f>
        <v>15</v>
      </c>
      <c r="E53" s="284">
        <f>SUM(F53*U62)/H53</f>
        <v>15</v>
      </c>
      <c r="F53" s="945">
        <f>SUM(F49)</f>
        <v>180</v>
      </c>
      <c r="G53" s="864"/>
      <c r="H53" s="659">
        <v>180</v>
      </c>
      <c r="I53" s="319"/>
      <c r="J53" s="815"/>
      <c r="K53" s="815"/>
      <c r="L53" s="815"/>
      <c r="M53" s="391"/>
      <c r="N53" s="790"/>
      <c r="O53" s="63">
        <v>0.4</v>
      </c>
      <c r="P53" s="63">
        <v>0.02</v>
      </c>
      <c r="Q53" s="63">
        <v>24.38</v>
      </c>
      <c r="R53" s="61">
        <v>46.94</v>
      </c>
      <c r="S53" s="60">
        <v>2.3250000000000002</v>
      </c>
    </row>
    <row r="54" spans="1:21" ht="18.75" customHeight="1" thickBot="1">
      <c r="A54" s="497"/>
      <c r="B54" s="736" t="s">
        <v>76</v>
      </c>
      <c r="C54" s="924"/>
      <c r="D54" s="980"/>
      <c r="E54" s="980"/>
      <c r="F54" s="946">
        <v>820</v>
      </c>
      <c r="G54" s="840">
        <v>630</v>
      </c>
      <c r="H54" s="922">
        <f t="shared" ref="H54:M54" si="8">SUM(H26:H52)</f>
        <v>4330</v>
      </c>
      <c r="I54" s="923">
        <f t="shared" si="8"/>
        <v>22.465833333333332</v>
      </c>
      <c r="J54" s="923">
        <f t="shared" si="8"/>
        <v>26.78</v>
      </c>
      <c r="K54" s="923">
        <f t="shared" si="8"/>
        <v>85.294166666666669</v>
      </c>
      <c r="L54" s="923">
        <f t="shared" si="8"/>
        <v>642.78499999999997</v>
      </c>
      <c r="M54" s="923">
        <f t="shared" si="8"/>
        <v>33.343333333333334</v>
      </c>
      <c r="N54" s="683"/>
      <c r="O54" s="57"/>
      <c r="P54" s="57"/>
      <c r="Q54" s="57"/>
      <c r="R54" s="62"/>
      <c r="S54" s="59"/>
      <c r="T54" s="73">
        <v>58</v>
      </c>
      <c r="U54" s="73">
        <v>46.5</v>
      </c>
    </row>
    <row r="55" spans="1:21" ht="18.75" customHeight="1">
      <c r="A55" s="1120" t="s">
        <v>19</v>
      </c>
      <c r="B55" s="877" t="s">
        <v>156</v>
      </c>
      <c r="C55" s="929"/>
      <c r="D55" s="280"/>
      <c r="E55" s="280"/>
      <c r="F55" s="821">
        <v>150</v>
      </c>
      <c r="G55" s="800">
        <v>120</v>
      </c>
      <c r="H55" s="834">
        <v>150</v>
      </c>
      <c r="I55" s="272">
        <f>SUM(O59*F55)/H55</f>
        <v>2.92</v>
      </c>
      <c r="J55" s="273">
        <f>SUM(P59*F55)/H55</f>
        <v>4.3</v>
      </c>
      <c r="K55" s="273">
        <f>SUM(Q59*F55)/H55</f>
        <v>29.34</v>
      </c>
      <c r="L55" s="273">
        <f>SUM(R64*F55)/H55</f>
        <v>167.76</v>
      </c>
      <c r="M55" s="274">
        <f>SUM(S64*F55)/H55</f>
        <v>0</v>
      </c>
      <c r="N55" s="800">
        <v>22</v>
      </c>
      <c r="O55" s="57"/>
      <c r="P55" s="57"/>
      <c r="Q55" s="57"/>
      <c r="R55" s="62"/>
      <c r="S55" s="59"/>
      <c r="T55" s="73">
        <v>1.5</v>
      </c>
      <c r="U55" s="73">
        <v>1.5</v>
      </c>
    </row>
    <row r="56" spans="1:21" ht="18.75" customHeight="1">
      <c r="A56" s="1120"/>
      <c r="B56" s="512"/>
      <c r="C56" s="920" t="s">
        <v>157</v>
      </c>
      <c r="D56" s="669">
        <f>SUM(F56*T65)/H56</f>
        <v>45</v>
      </c>
      <c r="E56" s="284">
        <f>SUM(F56*U65)/H56</f>
        <v>45</v>
      </c>
      <c r="F56" s="700">
        <f>SUM(F55)</f>
        <v>150</v>
      </c>
      <c r="G56" s="834"/>
      <c r="H56" s="834">
        <v>150</v>
      </c>
      <c r="I56" s="312"/>
      <c r="J56" s="313"/>
      <c r="K56" s="313"/>
      <c r="L56" s="313"/>
      <c r="M56" s="277"/>
      <c r="N56" s="660"/>
      <c r="O56" s="62"/>
      <c r="P56" s="62"/>
      <c r="Q56" s="62"/>
      <c r="R56" s="62"/>
      <c r="S56" s="59"/>
      <c r="T56" s="73">
        <v>3.5</v>
      </c>
      <c r="U56" s="73">
        <v>3.5</v>
      </c>
    </row>
    <row r="57" spans="1:21" ht="18.75" customHeight="1">
      <c r="A57" s="1120"/>
      <c r="B57" s="512"/>
      <c r="C57" s="920" t="s">
        <v>71</v>
      </c>
      <c r="D57" s="669">
        <f>SUM(F57*T66)/H57</f>
        <v>270</v>
      </c>
      <c r="E57" s="284">
        <f>SUM(F57*U66)/H57</f>
        <v>270</v>
      </c>
      <c r="F57" s="700">
        <f>SUM(F55)</f>
        <v>150</v>
      </c>
      <c r="G57" s="834"/>
      <c r="H57" s="834">
        <v>150</v>
      </c>
      <c r="I57" s="312"/>
      <c r="J57" s="313"/>
      <c r="K57" s="313"/>
      <c r="L57" s="313"/>
      <c r="M57" s="277"/>
      <c r="N57" s="660"/>
      <c r="O57" s="62"/>
      <c r="P57" s="62"/>
      <c r="Q57" s="62"/>
      <c r="R57" s="62">
        <v>14.62</v>
      </c>
      <c r="S57" s="59">
        <v>0</v>
      </c>
      <c r="T57" s="104">
        <v>40</v>
      </c>
      <c r="U57" s="104">
        <v>40</v>
      </c>
    </row>
    <row r="58" spans="1:21" ht="18.75" customHeight="1">
      <c r="A58" s="1120"/>
      <c r="B58" s="850"/>
      <c r="C58" s="920" t="s">
        <v>75</v>
      </c>
      <c r="D58" s="669">
        <f>SUM(F58*T67)/H58</f>
        <v>7</v>
      </c>
      <c r="E58" s="284">
        <f>SUM(F58*U67)/H58</f>
        <v>7</v>
      </c>
      <c r="F58" s="700">
        <f>SUM(F55)</f>
        <v>150</v>
      </c>
      <c r="G58" s="834"/>
      <c r="H58" s="834">
        <v>150</v>
      </c>
      <c r="I58" s="312"/>
      <c r="J58" s="313"/>
      <c r="K58" s="313"/>
      <c r="L58" s="313"/>
      <c r="M58" s="277"/>
      <c r="N58" s="660"/>
      <c r="O58" s="64">
        <f>SUM(O26:O56)</f>
        <v>20.617999999999999</v>
      </c>
      <c r="P58" s="64">
        <f>SUM(P26:P56)</f>
        <v>24.669999999999995</v>
      </c>
      <c r="Q58" s="64">
        <f>SUM(Q26:Q56)</f>
        <v>77.686999999999998</v>
      </c>
      <c r="R58" s="63">
        <v>102</v>
      </c>
      <c r="S58" s="59">
        <v>0.36</v>
      </c>
      <c r="T58" s="104"/>
      <c r="U58" s="104"/>
    </row>
    <row r="59" spans="1:21" ht="24.75" customHeight="1">
      <c r="A59" s="1120"/>
      <c r="B59" s="734" t="s">
        <v>33</v>
      </c>
      <c r="C59" s="919"/>
      <c r="D59" s="276"/>
      <c r="E59" s="276"/>
      <c r="F59" s="970">
        <v>80</v>
      </c>
      <c r="G59" s="660">
        <v>60</v>
      </c>
      <c r="H59" s="659">
        <v>80</v>
      </c>
      <c r="I59" s="279">
        <f>SUM(O63*F59)/H59</f>
        <v>7.8</v>
      </c>
      <c r="J59" s="280">
        <f>SUM(P63*F59)/H59</f>
        <v>4.3499999999999996</v>
      </c>
      <c r="K59" s="280">
        <f>SUM(Q63*F59)/H59</f>
        <v>28.3</v>
      </c>
      <c r="L59" s="280">
        <f>SUM(R68*F59)/H59</f>
        <v>114</v>
      </c>
      <c r="M59" s="281">
        <f>SUM(S68*F59)/H59</f>
        <v>0.42000000000000004</v>
      </c>
      <c r="N59" s="660">
        <v>36</v>
      </c>
      <c r="O59" s="66">
        <v>2.92</v>
      </c>
      <c r="P59" s="66">
        <v>4.3</v>
      </c>
      <c r="Q59" s="66">
        <v>29.34</v>
      </c>
      <c r="R59" s="57"/>
      <c r="S59" s="59"/>
      <c r="T59" s="121">
        <v>0.18</v>
      </c>
      <c r="U59" s="121">
        <v>0.18</v>
      </c>
    </row>
    <row r="60" spans="1:21" ht="18.75" customHeight="1">
      <c r="A60" s="1120"/>
      <c r="B60" s="512"/>
      <c r="C60" s="920" t="s">
        <v>158</v>
      </c>
      <c r="D60" s="669">
        <f t="shared" ref="D60:D66" si="9">SUM(F60*T69)/H60</f>
        <v>115</v>
      </c>
      <c r="E60" s="284">
        <f t="shared" ref="E60:E66" si="10">SUM(F60*U69)/H60</f>
        <v>53</v>
      </c>
      <c r="F60" s="700">
        <f>SUM(F59)</f>
        <v>80</v>
      </c>
      <c r="G60" s="659"/>
      <c r="H60" s="659">
        <v>80</v>
      </c>
      <c r="I60" s="312"/>
      <c r="J60" s="313"/>
      <c r="K60" s="313"/>
      <c r="L60" s="313"/>
      <c r="M60" s="277"/>
      <c r="N60" s="660"/>
      <c r="O60" s="57"/>
      <c r="P60" s="57"/>
      <c r="Q60" s="57"/>
      <c r="R60" s="57"/>
      <c r="S60" s="59"/>
      <c r="T60" s="121">
        <v>120</v>
      </c>
      <c r="U60" s="121">
        <v>120</v>
      </c>
    </row>
    <row r="61" spans="1:21" ht="18.75" customHeight="1">
      <c r="A61" s="1120"/>
      <c r="B61" s="512"/>
      <c r="C61" s="920" t="s">
        <v>105</v>
      </c>
      <c r="D61" s="669">
        <f t="shared" si="9"/>
        <v>14</v>
      </c>
      <c r="E61" s="284">
        <f t="shared" si="10"/>
        <v>14</v>
      </c>
      <c r="F61" s="700">
        <f>SUM(F59)</f>
        <v>80</v>
      </c>
      <c r="G61" s="659"/>
      <c r="H61" s="659">
        <v>80</v>
      </c>
      <c r="I61" s="312"/>
      <c r="J61" s="313"/>
      <c r="K61" s="313"/>
      <c r="L61" s="313"/>
      <c r="M61" s="277"/>
      <c r="N61" s="660"/>
      <c r="O61" s="57"/>
      <c r="P61" s="57"/>
      <c r="Q61" s="57"/>
      <c r="R61" s="62"/>
      <c r="S61" s="59"/>
      <c r="T61" s="104">
        <v>18</v>
      </c>
      <c r="U61" s="104">
        <v>45</v>
      </c>
    </row>
    <row r="62" spans="1:21" ht="18.75" customHeight="1">
      <c r="A62" s="1120"/>
      <c r="B62" s="512"/>
      <c r="C62" s="920" t="s">
        <v>88</v>
      </c>
      <c r="D62" s="669">
        <f t="shared" si="9"/>
        <v>7</v>
      </c>
      <c r="E62" s="284">
        <f t="shared" si="10"/>
        <v>6</v>
      </c>
      <c r="F62" s="700">
        <f>SUM(F59)</f>
        <v>80</v>
      </c>
      <c r="G62" s="659"/>
      <c r="H62" s="659">
        <v>80</v>
      </c>
      <c r="I62" s="312"/>
      <c r="J62" s="313"/>
      <c r="K62" s="313"/>
      <c r="L62" s="313"/>
      <c r="M62" s="277"/>
      <c r="N62" s="660"/>
      <c r="O62" s="57"/>
      <c r="P62" s="57"/>
      <c r="Q62" s="57"/>
      <c r="R62" s="62"/>
      <c r="S62" s="59"/>
      <c r="T62" s="104">
        <v>15</v>
      </c>
      <c r="U62" s="104">
        <v>15</v>
      </c>
    </row>
    <row r="63" spans="1:21" ht="22.5" customHeight="1">
      <c r="A63" s="1120"/>
      <c r="B63" s="512"/>
      <c r="C63" s="920" t="s">
        <v>140</v>
      </c>
      <c r="D63" s="669">
        <f t="shared" si="9"/>
        <v>0.25</v>
      </c>
      <c r="E63" s="284">
        <f t="shared" si="10"/>
        <v>10</v>
      </c>
      <c r="F63" s="700">
        <f>SUM(F59)</f>
        <v>80</v>
      </c>
      <c r="G63" s="659"/>
      <c r="H63" s="659">
        <v>80</v>
      </c>
      <c r="I63" s="312"/>
      <c r="J63" s="313"/>
      <c r="K63" s="313"/>
      <c r="L63" s="313"/>
      <c r="M63" s="277"/>
      <c r="N63" s="660"/>
      <c r="O63" s="59">
        <v>7.8</v>
      </c>
      <c r="P63" s="59">
        <v>4.3499999999999996</v>
      </c>
      <c r="Q63" s="59">
        <v>28.3</v>
      </c>
      <c r="R63" s="64">
        <f>SUM(R26:R61)</f>
        <v>591.16000000000008</v>
      </c>
      <c r="S63" s="64">
        <f>SUM(S26:S61)</f>
        <v>24.184999999999999</v>
      </c>
      <c r="T63" s="104"/>
      <c r="U63" s="104"/>
    </row>
    <row r="64" spans="1:21" ht="18.75" customHeight="1">
      <c r="A64" s="1120"/>
      <c r="B64" s="512"/>
      <c r="C64" s="920" t="s">
        <v>159</v>
      </c>
      <c r="D64" s="669">
        <f t="shared" si="9"/>
        <v>11</v>
      </c>
      <c r="E64" s="284">
        <f t="shared" si="10"/>
        <v>11</v>
      </c>
      <c r="F64" s="700">
        <f>SUM(F59)</f>
        <v>80</v>
      </c>
      <c r="G64" s="659"/>
      <c r="H64" s="659">
        <v>80</v>
      </c>
      <c r="I64" s="312"/>
      <c r="J64" s="313"/>
      <c r="K64" s="313"/>
      <c r="L64" s="313"/>
      <c r="M64" s="277"/>
      <c r="N64" s="660"/>
      <c r="O64" s="58"/>
      <c r="P64" s="58"/>
      <c r="Q64" s="58"/>
      <c r="R64" s="66">
        <v>167.76</v>
      </c>
      <c r="S64" s="67">
        <v>0</v>
      </c>
      <c r="T64" s="104"/>
      <c r="U64" s="104"/>
    </row>
    <row r="65" spans="1:21" ht="18.75" customHeight="1">
      <c r="A65" s="1120"/>
      <c r="B65" s="512"/>
      <c r="C65" s="920" t="s">
        <v>150</v>
      </c>
      <c r="D65" s="669">
        <f t="shared" si="9"/>
        <v>4</v>
      </c>
      <c r="E65" s="284">
        <f t="shared" si="10"/>
        <v>4</v>
      </c>
      <c r="F65" s="700">
        <f>SUM(F59)</f>
        <v>80</v>
      </c>
      <c r="G65" s="659"/>
      <c r="H65" s="659">
        <v>80</v>
      </c>
      <c r="I65" s="312"/>
      <c r="J65" s="313"/>
      <c r="K65" s="313"/>
      <c r="L65" s="313"/>
      <c r="M65" s="277"/>
      <c r="N65" s="660"/>
      <c r="O65" s="58"/>
      <c r="P65" s="58"/>
      <c r="Q65" s="58"/>
      <c r="R65" s="57"/>
      <c r="S65" s="57"/>
      <c r="T65" s="121">
        <v>45</v>
      </c>
      <c r="U65" s="121">
        <v>45</v>
      </c>
    </row>
    <row r="66" spans="1:21" ht="18.75" customHeight="1">
      <c r="A66" s="1120"/>
      <c r="B66" s="966"/>
      <c r="C66" s="920" t="s">
        <v>75</v>
      </c>
      <c r="D66" s="669">
        <f t="shared" si="9"/>
        <v>5</v>
      </c>
      <c r="E66" s="284">
        <f t="shared" si="10"/>
        <v>5</v>
      </c>
      <c r="F66" s="700">
        <f>SUM(F59)</f>
        <v>80</v>
      </c>
      <c r="G66" s="659"/>
      <c r="H66" s="659">
        <v>80</v>
      </c>
      <c r="I66" s="312"/>
      <c r="J66" s="276"/>
      <c r="K66" s="313"/>
      <c r="L66" s="276"/>
      <c r="M66" s="277"/>
      <c r="N66" s="660"/>
      <c r="O66" s="58"/>
      <c r="P66" s="58"/>
      <c r="Q66" s="58"/>
      <c r="R66" s="57"/>
      <c r="S66" s="57"/>
      <c r="T66" s="121">
        <v>270</v>
      </c>
      <c r="U66" s="121">
        <v>270</v>
      </c>
    </row>
    <row r="67" spans="1:21" ht="18.75" customHeight="1">
      <c r="A67" s="1120"/>
      <c r="B67" s="967" t="s">
        <v>311</v>
      </c>
      <c r="C67" s="919"/>
      <c r="D67" s="669"/>
      <c r="E67" s="284"/>
      <c r="F67" s="970">
        <v>60</v>
      </c>
      <c r="G67" s="660">
        <v>40</v>
      </c>
      <c r="H67" s="659">
        <v>50</v>
      </c>
      <c r="I67" s="279">
        <v>0.45</v>
      </c>
      <c r="J67" s="280">
        <v>2.35</v>
      </c>
      <c r="K67" s="280">
        <v>2.96</v>
      </c>
      <c r="L67" s="280">
        <v>34.799999999999997</v>
      </c>
      <c r="M67" s="281">
        <v>2.76</v>
      </c>
      <c r="N67" s="660">
        <v>52</v>
      </c>
      <c r="O67" s="58"/>
      <c r="P67" s="58"/>
      <c r="Q67" s="58"/>
      <c r="R67" s="57"/>
      <c r="S67" s="57"/>
      <c r="T67" s="121">
        <v>7</v>
      </c>
      <c r="U67" s="121">
        <v>7</v>
      </c>
    </row>
    <row r="68" spans="1:21" ht="18.75" customHeight="1">
      <c r="A68" s="965"/>
      <c r="B68" s="968"/>
      <c r="C68" s="919" t="s">
        <v>42</v>
      </c>
      <c r="D68" s="669">
        <v>60</v>
      </c>
      <c r="E68" s="284">
        <v>46</v>
      </c>
      <c r="F68" s="942"/>
      <c r="G68" s="836"/>
      <c r="H68" s="659"/>
      <c r="I68" s="279"/>
      <c r="J68" s="280"/>
      <c r="K68" s="280"/>
      <c r="L68" s="280"/>
      <c r="M68" s="281"/>
      <c r="N68" s="660"/>
      <c r="O68" s="58"/>
      <c r="P68" s="58"/>
      <c r="Q68" s="58"/>
      <c r="R68" s="59">
        <v>114</v>
      </c>
      <c r="S68" s="58">
        <v>0.42</v>
      </c>
      <c r="T68" s="104"/>
      <c r="U68" s="104"/>
    </row>
    <row r="69" spans="1:21" ht="18.75" customHeight="1">
      <c r="A69" s="965"/>
      <c r="B69" s="968"/>
      <c r="C69" s="919" t="s">
        <v>56</v>
      </c>
      <c r="D69" s="669">
        <v>10</v>
      </c>
      <c r="E69" s="284">
        <v>8</v>
      </c>
      <c r="F69" s="942"/>
      <c r="G69" s="836"/>
      <c r="H69" s="659"/>
      <c r="I69" s="279"/>
      <c r="J69" s="280"/>
      <c r="K69" s="280"/>
      <c r="L69" s="280"/>
      <c r="M69" s="281"/>
      <c r="N69" s="660"/>
      <c r="O69" s="58"/>
      <c r="P69" s="58"/>
      <c r="Q69" s="58"/>
      <c r="R69" s="58"/>
      <c r="S69" s="58"/>
      <c r="T69" s="121">
        <v>115</v>
      </c>
      <c r="U69" s="121">
        <v>53</v>
      </c>
    </row>
    <row r="70" spans="1:21" ht="18.75" customHeight="1">
      <c r="A70" s="965"/>
      <c r="B70" s="968"/>
      <c r="C70" s="919" t="s">
        <v>312</v>
      </c>
      <c r="D70" s="669">
        <v>2</v>
      </c>
      <c r="E70" s="284">
        <v>2</v>
      </c>
      <c r="F70" s="942"/>
      <c r="G70" s="836"/>
      <c r="H70" s="659"/>
      <c r="I70" s="279"/>
      <c r="J70" s="280"/>
      <c r="K70" s="280"/>
      <c r="L70" s="280"/>
      <c r="M70" s="281"/>
      <c r="N70" s="660"/>
      <c r="O70" s="58"/>
      <c r="P70" s="58"/>
      <c r="Q70" s="58"/>
      <c r="R70" s="58"/>
      <c r="S70" s="58"/>
      <c r="T70" s="121">
        <v>14</v>
      </c>
      <c r="U70" s="121">
        <v>14</v>
      </c>
    </row>
    <row r="71" spans="1:21" ht="18.75" customHeight="1">
      <c r="A71" s="965"/>
      <c r="B71" s="968"/>
      <c r="C71" s="919" t="s">
        <v>92</v>
      </c>
      <c r="D71" s="669">
        <v>3</v>
      </c>
      <c r="E71" s="284">
        <v>3</v>
      </c>
      <c r="F71" s="942"/>
      <c r="G71" s="836"/>
      <c r="H71" s="659"/>
      <c r="I71" s="279"/>
      <c r="J71" s="280"/>
      <c r="K71" s="280"/>
      <c r="L71" s="280"/>
      <c r="M71" s="281"/>
      <c r="N71" s="660"/>
      <c r="O71" s="57">
        <v>1</v>
      </c>
      <c r="P71" s="57">
        <v>0.4</v>
      </c>
      <c r="Q71" s="57">
        <v>2.2999999999999998</v>
      </c>
      <c r="R71" s="58"/>
      <c r="S71" s="58"/>
      <c r="T71" s="121">
        <v>7</v>
      </c>
      <c r="U71" s="121">
        <v>6</v>
      </c>
    </row>
    <row r="72" spans="1:21" ht="18.75" customHeight="1">
      <c r="A72" s="965"/>
      <c r="B72" s="904"/>
      <c r="C72" s="919" t="s">
        <v>313</v>
      </c>
      <c r="D72" s="669">
        <v>1</v>
      </c>
      <c r="E72" s="284">
        <v>1</v>
      </c>
      <c r="F72" s="942"/>
      <c r="G72" s="836"/>
      <c r="H72" s="659"/>
      <c r="I72" s="279"/>
      <c r="J72" s="280"/>
      <c r="K72" s="280"/>
      <c r="L72" s="280"/>
      <c r="M72" s="281"/>
      <c r="N72" s="660"/>
      <c r="O72" s="57"/>
      <c r="P72" s="57"/>
      <c r="Q72" s="57"/>
      <c r="R72" s="58"/>
      <c r="S72" s="58"/>
      <c r="T72" s="121">
        <v>0.25</v>
      </c>
      <c r="U72" s="121">
        <v>10</v>
      </c>
    </row>
    <row r="73" spans="1:21" ht="18.75" customHeight="1">
      <c r="A73" s="1140"/>
      <c r="B73" s="950" t="s">
        <v>105</v>
      </c>
      <c r="C73" s="919"/>
      <c r="D73" s="669">
        <f>SUM(F73*T82)/H73</f>
        <v>40</v>
      </c>
      <c r="E73" s="284">
        <f>SUM(F73*U82)/H73</f>
        <v>40</v>
      </c>
      <c r="F73" s="970">
        <v>40</v>
      </c>
      <c r="G73" s="660">
        <v>20</v>
      </c>
      <c r="H73" s="659">
        <v>40</v>
      </c>
      <c r="I73" s="275">
        <f>SUM(O77*F73)/H73</f>
        <v>2.81</v>
      </c>
      <c r="J73" s="276">
        <f>SUM(P77*F73)/H73</f>
        <v>3.8</v>
      </c>
      <c r="K73" s="276">
        <f>SUM(Q77*F73)/H73</f>
        <v>17.079999999999998</v>
      </c>
      <c r="L73" s="276">
        <f>SUM(R82*F73)/H73</f>
        <v>113.53</v>
      </c>
      <c r="M73" s="277">
        <f>SUM(S82*F73)/H73</f>
        <v>0</v>
      </c>
      <c r="N73" s="660">
        <v>6</v>
      </c>
      <c r="O73" s="57"/>
      <c r="P73" s="57"/>
      <c r="Q73" s="57"/>
      <c r="R73" s="58"/>
      <c r="S73" s="58"/>
      <c r="T73" s="121">
        <v>11</v>
      </c>
      <c r="U73" s="121">
        <v>11</v>
      </c>
    </row>
    <row r="74" spans="1:21" ht="18.75" customHeight="1">
      <c r="A74" s="1140"/>
      <c r="B74" s="812" t="s">
        <v>21</v>
      </c>
      <c r="C74" s="919"/>
      <c r="D74" s="276"/>
      <c r="E74" s="276"/>
      <c r="F74" s="970">
        <v>180</v>
      </c>
      <c r="G74" s="660">
        <v>150</v>
      </c>
      <c r="H74" s="659">
        <v>180</v>
      </c>
      <c r="I74" s="279">
        <f>SUM(O78*F74)/H74</f>
        <v>7.0000000000000007E-2</v>
      </c>
      <c r="J74" s="280">
        <f>SUM(P78*F74)/H74</f>
        <v>0.01</v>
      </c>
      <c r="K74" s="280">
        <f>SUM(Q78*F74)/H74</f>
        <v>7.1</v>
      </c>
      <c r="L74" s="280">
        <f>SUM(R83*F74)/H74</f>
        <v>29</v>
      </c>
      <c r="M74" s="281">
        <f>SUM(S83*F74)/H74</f>
        <v>1.42</v>
      </c>
      <c r="N74" s="660">
        <v>78</v>
      </c>
      <c r="O74" s="57"/>
      <c r="P74" s="57"/>
      <c r="Q74" s="57"/>
      <c r="R74" s="58"/>
      <c r="S74" s="58"/>
      <c r="T74" s="121">
        <v>4</v>
      </c>
      <c r="U74" s="121">
        <v>4</v>
      </c>
    </row>
    <row r="75" spans="1:21" ht="18.75" customHeight="1">
      <c r="A75" s="1140"/>
      <c r="B75" s="803"/>
      <c r="C75" s="919" t="s">
        <v>38</v>
      </c>
      <c r="D75" s="669">
        <f>SUM(F75*T84)/H75</f>
        <v>1</v>
      </c>
      <c r="E75" s="284">
        <f>SUM(F75*U84)/H75</f>
        <v>1</v>
      </c>
      <c r="F75" s="700">
        <f>SUM(F74)</f>
        <v>180</v>
      </c>
      <c r="G75" s="659"/>
      <c r="H75" s="659">
        <v>180</v>
      </c>
      <c r="I75" s="312"/>
      <c r="J75" s="313"/>
      <c r="K75" s="313"/>
      <c r="L75" s="313"/>
      <c r="M75" s="277"/>
      <c r="N75" s="660"/>
      <c r="O75" s="57"/>
      <c r="P75" s="57"/>
      <c r="Q75" s="57"/>
      <c r="R75" s="58"/>
      <c r="S75" s="58"/>
      <c r="T75" s="121">
        <v>5</v>
      </c>
      <c r="U75" s="121">
        <v>5</v>
      </c>
    </row>
    <row r="76" spans="1:21" ht="18.75" customHeight="1">
      <c r="A76" s="1140"/>
      <c r="B76" s="803"/>
      <c r="C76" s="919" t="s">
        <v>36</v>
      </c>
      <c r="D76" s="669">
        <f>SUM(F76*T85)/H76</f>
        <v>10</v>
      </c>
      <c r="E76" s="284">
        <f>SUM(F76*U85)/H76</f>
        <v>10</v>
      </c>
      <c r="F76" s="700">
        <f>SUM(F74)</f>
        <v>180</v>
      </c>
      <c r="G76" s="659"/>
      <c r="H76" s="659">
        <v>180</v>
      </c>
      <c r="I76" s="312"/>
      <c r="J76" s="313"/>
      <c r="K76" s="313"/>
      <c r="L76" s="313"/>
      <c r="M76" s="277"/>
      <c r="N76" s="660"/>
      <c r="O76" s="57"/>
      <c r="P76" s="57"/>
      <c r="Q76" s="57"/>
      <c r="R76" s="57">
        <v>21</v>
      </c>
      <c r="S76" s="57">
        <v>5</v>
      </c>
      <c r="T76" s="424">
        <v>55</v>
      </c>
      <c r="U76" s="425">
        <v>50</v>
      </c>
    </row>
    <row r="77" spans="1:21" ht="18.75" customHeight="1">
      <c r="A77" s="1140"/>
      <c r="B77" s="803"/>
      <c r="C77" s="919" t="s">
        <v>68</v>
      </c>
      <c r="D77" s="669">
        <f>SUM(F77*T86)/H77</f>
        <v>8</v>
      </c>
      <c r="E77" s="284">
        <f>SUM(F77*U86)/H77</f>
        <v>7</v>
      </c>
      <c r="F77" s="700">
        <f>SUM(F74)</f>
        <v>180</v>
      </c>
      <c r="G77" s="659"/>
      <c r="H77" s="659">
        <v>180</v>
      </c>
      <c r="I77" s="312"/>
      <c r="J77" s="313"/>
      <c r="K77" s="313"/>
      <c r="L77" s="313"/>
      <c r="M77" s="277"/>
      <c r="N77" s="660"/>
      <c r="O77" s="59">
        <v>2.81</v>
      </c>
      <c r="P77" s="59">
        <v>3.8</v>
      </c>
      <c r="Q77" s="59">
        <v>17.079999999999998</v>
      </c>
      <c r="R77" s="57"/>
      <c r="S77" s="57"/>
      <c r="T77" s="424"/>
      <c r="U77" s="425"/>
    </row>
    <row r="78" spans="1:21" ht="18.75" customHeight="1" thickBot="1">
      <c r="A78" s="1140"/>
      <c r="B78" s="803"/>
      <c r="C78" s="921" t="s">
        <v>37</v>
      </c>
      <c r="D78" s="669">
        <f>SUM(F78*T87)/H78</f>
        <v>150</v>
      </c>
      <c r="E78" s="284">
        <f>SUM(F78*U87)/H78</f>
        <v>150</v>
      </c>
      <c r="F78" s="945">
        <f>SUM(F74)</f>
        <v>180</v>
      </c>
      <c r="G78" s="864"/>
      <c r="H78" s="659">
        <v>180</v>
      </c>
      <c r="I78" s="389"/>
      <c r="J78" s="377"/>
      <c r="K78" s="377"/>
      <c r="L78" s="377"/>
      <c r="M78" s="390"/>
      <c r="N78" s="790"/>
      <c r="O78" s="63">
        <v>7.0000000000000007E-2</v>
      </c>
      <c r="P78" s="63">
        <v>0.01</v>
      </c>
      <c r="Q78" s="63">
        <v>7.1</v>
      </c>
      <c r="R78" s="57"/>
      <c r="S78" s="57"/>
      <c r="T78" s="424"/>
      <c r="U78" s="425"/>
    </row>
    <row r="79" spans="1:21" ht="18.75" customHeight="1" thickBot="1">
      <c r="A79" s="1140"/>
      <c r="B79" s="940"/>
      <c r="C79" s="776"/>
      <c r="D79" s="669"/>
      <c r="E79" s="284"/>
      <c r="F79" s="942"/>
      <c r="G79" s="942"/>
      <c r="H79" s="665"/>
      <c r="I79" s="392"/>
      <c r="J79" s="393"/>
      <c r="K79" s="394"/>
      <c r="L79" s="393"/>
      <c r="M79" s="680"/>
      <c r="N79" s="776"/>
      <c r="O79" s="58"/>
      <c r="P79" s="58"/>
      <c r="Q79" s="58"/>
      <c r="R79" s="57"/>
      <c r="S79" s="57"/>
      <c r="T79" s="424"/>
      <c r="U79" s="425"/>
    </row>
    <row r="80" spans="1:21" ht="18.75" customHeight="1" thickBot="1">
      <c r="A80" s="890"/>
      <c r="B80" s="736" t="s">
        <v>76</v>
      </c>
      <c r="C80" s="924"/>
      <c r="D80" s="931"/>
      <c r="E80" s="980"/>
      <c r="F80" s="946">
        <f>SUM(F55,F59,F67,F73,F74)</f>
        <v>510</v>
      </c>
      <c r="G80" s="840">
        <v>380</v>
      </c>
      <c r="H80" s="922">
        <f t="shared" ref="H80:M80" si="11">SUM(H55:H79)</f>
        <v>2230</v>
      </c>
      <c r="I80" s="923">
        <f t="shared" si="11"/>
        <v>14.049999999999999</v>
      </c>
      <c r="J80" s="923">
        <f t="shared" si="11"/>
        <v>14.809999999999997</v>
      </c>
      <c r="K80" s="923">
        <f t="shared" si="11"/>
        <v>84.78</v>
      </c>
      <c r="L80" s="923">
        <f t="shared" si="11"/>
        <v>459.09000000000003</v>
      </c>
      <c r="M80" s="923">
        <f t="shared" si="11"/>
        <v>4.5999999999999996</v>
      </c>
      <c r="N80" s="683"/>
      <c r="O80" s="58"/>
      <c r="P80" s="58"/>
      <c r="Q80" s="58"/>
      <c r="R80" s="57"/>
      <c r="S80" s="57"/>
      <c r="T80" s="424"/>
      <c r="U80" s="425"/>
    </row>
    <row r="81" spans="1:30" ht="18.75" customHeight="1" thickBot="1">
      <c r="A81" s="548" t="s">
        <v>208</v>
      </c>
      <c r="B81" s="766" t="s">
        <v>161</v>
      </c>
      <c r="C81" s="549"/>
      <c r="D81" s="706">
        <v>6</v>
      </c>
      <c r="E81" s="707">
        <v>6</v>
      </c>
      <c r="F81" s="1370">
        <v>6</v>
      </c>
      <c r="G81" s="711">
        <v>6</v>
      </c>
      <c r="H81" s="708"/>
      <c r="I81" s="709"/>
      <c r="J81" s="707"/>
      <c r="K81" s="707"/>
      <c r="L81" s="707"/>
      <c r="M81" s="710"/>
      <c r="N81" s="711"/>
      <c r="O81" s="58"/>
      <c r="P81" s="58"/>
      <c r="Q81" s="58"/>
      <c r="R81" s="57"/>
      <c r="S81" s="57"/>
      <c r="T81" s="424"/>
      <c r="U81" s="425"/>
    </row>
    <row r="82" spans="1:30" ht="18.75" customHeight="1" thickBot="1">
      <c r="A82" s="671"/>
      <c r="B82" s="767" t="s">
        <v>77</v>
      </c>
      <c r="C82" s="930"/>
      <c r="D82" s="931"/>
      <c r="E82" s="280"/>
      <c r="F82" s="948">
        <f>SUM(F80,F54,F25,F24)</f>
        <v>2071</v>
      </c>
      <c r="G82" s="871">
        <v>1660</v>
      </c>
      <c r="H82" s="932">
        <f t="shared" ref="H82:M82" si="12">SUM(H80,H54,H25,H24)</f>
        <v>11960</v>
      </c>
      <c r="I82" s="933">
        <f t="shared" si="12"/>
        <v>58.721464912280702</v>
      </c>
      <c r="J82" s="933">
        <f t="shared" si="12"/>
        <v>62.29087719298245</v>
      </c>
      <c r="K82" s="933">
        <f t="shared" si="12"/>
        <v>277.77700877192979</v>
      </c>
      <c r="L82" s="933">
        <f t="shared" si="12"/>
        <v>1811.7723099415207</v>
      </c>
      <c r="M82" s="933">
        <f t="shared" si="12"/>
        <v>50.860877192982457</v>
      </c>
      <c r="N82" s="711"/>
      <c r="O82" s="58"/>
      <c r="P82" s="58"/>
      <c r="Q82" s="58"/>
      <c r="R82" s="59">
        <v>113.53</v>
      </c>
      <c r="T82" s="104">
        <v>40</v>
      </c>
      <c r="U82" s="104">
        <v>40</v>
      </c>
    </row>
    <row r="83" spans="1:30" ht="18.75" customHeight="1">
      <c r="A83" s="73"/>
      <c r="B83" s="491"/>
      <c r="C83" s="177"/>
      <c r="D83" s="397">
        <v>411</v>
      </c>
      <c r="E83" s="420"/>
      <c r="F83" s="176"/>
      <c r="G83" s="176"/>
      <c r="H83" s="176"/>
      <c r="I83" s="397"/>
      <c r="J83" s="397"/>
      <c r="K83" s="397"/>
      <c r="L83" s="397"/>
      <c r="M83" s="397"/>
      <c r="N83" s="177"/>
      <c r="O83" s="434"/>
      <c r="P83" s="434"/>
      <c r="Q83" s="434"/>
      <c r="R83" s="63">
        <v>29</v>
      </c>
      <c r="S83" s="58">
        <v>1.42</v>
      </c>
      <c r="T83" s="104"/>
      <c r="U83" s="104"/>
    </row>
    <row r="84" spans="1:30" ht="18.75" customHeight="1" thickBot="1">
      <c r="O84" s="64">
        <f>SUM(O59:O82)</f>
        <v>14.6</v>
      </c>
      <c r="P84" s="64">
        <f>SUM(P59:P82)</f>
        <v>12.859999999999998</v>
      </c>
      <c r="Q84" s="64">
        <f>SUM(Q59:Q82)</f>
        <v>84.11999999999999</v>
      </c>
      <c r="R84" s="58"/>
      <c r="S84" s="58"/>
      <c r="T84" s="104">
        <v>1</v>
      </c>
      <c r="U84" s="104">
        <v>1</v>
      </c>
    </row>
    <row r="85" spans="1:30" s="12" customFormat="1" ht="18" customHeight="1" thickBot="1">
      <c r="A85" s="6"/>
      <c r="B85" s="482"/>
      <c r="C85" s="20"/>
      <c r="D85" s="254"/>
      <c r="E85" s="254"/>
      <c r="F85" s="5"/>
      <c r="G85" s="5"/>
      <c r="H85" s="71"/>
      <c r="I85" s="254"/>
      <c r="J85" s="254"/>
      <c r="K85" s="254"/>
      <c r="L85" s="254"/>
      <c r="M85" s="254"/>
      <c r="N85" s="20"/>
      <c r="O85" s="126"/>
      <c r="P85" s="127"/>
      <c r="Q85" s="127"/>
      <c r="R85" s="58"/>
      <c r="S85" s="58"/>
      <c r="T85" s="73">
        <v>10</v>
      </c>
      <c r="U85" s="104">
        <v>10</v>
      </c>
      <c r="V85" s="73"/>
      <c r="W85" s="73"/>
      <c r="X85" s="6"/>
      <c r="Y85" s="6"/>
      <c r="Z85" s="6"/>
      <c r="AA85" s="6"/>
      <c r="AB85" s="6"/>
      <c r="AC85" s="6"/>
      <c r="AD85" s="6"/>
    </row>
    <row r="86" spans="1:30" ht="18.75" customHeight="1">
      <c r="O86" s="64">
        <f>SUM(O84,O58,O25,O24)</f>
        <v>49.018000000000001</v>
      </c>
      <c r="P86" s="64">
        <f>SUM(P84,P58,P25,P24)</f>
        <v>54.91</v>
      </c>
      <c r="Q86" s="64">
        <f>SUM(Q84,Q58,Q25,Q24)</f>
        <v>233.09699999999998</v>
      </c>
      <c r="R86" s="58"/>
      <c r="S86" s="58"/>
      <c r="T86" s="104">
        <v>8</v>
      </c>
      <c r="U86" s="104">
        <v>7</v>
      </c>
    </row>
    <row r="87" spans="1:30" s="73" customFormat="1" ht="18.75" customHeight="1">
      <c r="A87" s="6"/>
      <c r="B87" s="482"/>
      <c r="C87" s="20"/>
      <c r="D87" s="254"/>
      <c r="E87" s="254"/>
      <c r="F87" s="5"/>
      <c r="G87" s="5"/>
      <c r="H87" s="71"/>
      <c r="I87" s="254"/>
      <c r="J87" s="254"/>
      <c r="K87" s="254"/>
      <c r="L87" s="254"/>
      <c r="M87" s="254"/>
      <c r="N87" s="20"/>
      <c r="O87" s="60"/>
      <c r="P87" s="60"/>
      <c r="Q87" s="60"/>
      <c r="R87" s="58"/>
      <c r="S87" s="58"/>
      <c r="T87" s="104">
        <v>150</v>
      </c>
      <c r="U87" s="104">
        <v>150</v>
      </c>
      <c r="X87" s="6"/>
      <c r="Y87" s="6"/>
      <c r="Z87" s="6"/>
      <c r="AA87" s="6"/>
      <c r="AB87" s="6"/>
      <c r="AC87" s="6"/>
      <c r="AD87" s="6"/>
    </row>
    <row r="88" spans="1:30" ht="18.75" customHeight="1">
      <c r="R88" s="434"/>
      <c r="S88" s="6"/>
      <c r="T88" s="6"/>
      <c r="U88" s="6"/>
      <c r="V88" s="6"/>
      <c r="W88" s="6"/>
    </row>
    <row r="89" spans="1:30" ht="18.75" customHeight="1" thickBot="1">
      <c r="R89" s="64">
        <f>SUM(R64:R87)</f>
        <v>445.28999999999996</v>
      </c>
      <c r="S89" s="64">
        <f>SUM(S64:S87)</f>
        <v>6.84</v>
      </c>
      <c r="T89" s="104"/>
      <c r="U89" s="104"/>
    </row>
    <row r="90" spans="1:30" ht="18.75" customHeight="1" thickBot="1">
      <c r="R90" s="127"/>
      <c r="S90" s="128"/>
      <c r="T90" s="212"/>
      <c r="U90" s="213"/>
      <c r="V90" s="96"/>
      <c r="W90" s="12"/>
      <c r="X90" s="12"/>
      <c r="Y90" s="12"/>
      <c r="Z90" s="12"/>
      <c r="AA90" s="12"/>
      <c r="AB90" s="12"/>
      <c r="AC90" s="12"/>
      <c r="AD90" s="12"/>
    </row>
    <row r="91" spans="1:30" ht="18.75" customHeight="1">
      <c r="R91" s="64">
        <f>SUM(R89,R63,R25,R24)</f>
        <v>1536.3000000000002</v>
      </c>
      <c r="S91" s="64">
        <f>SUM(S89,S63,S25,S24)</f>
        <v>37.094999999999999</v>
      </c>
      <c r="T91" s="104"/>
      <c r="U91" s="104"/>
    </row>
    <row r="92" spans="1:30" ht="18.75" customHeight="1">
      <c r="X92" s="73"/>
      <c r="Y92" s="73"/>
      <c r="Z92" s="73"/>
      <c r="AA92" s="73"/>
      <c r="AB92" s="73"/>
      <c r="AC92" s="73"/>
      <c r="AD92" s="73"/>
    </row>
  </sheetData>
  <mergeCells count="12">
    <mergeCell ref="K1:M1"/>
    <mergeCell ref="K3:M3"/>
    <mergeCell ref="A55:A67"/>
    <mergeCell ref="A73:A79"/>
    <mergeCell ref="O6:Q6"/>
    <mergeCell ref="F6:F7"/>
    <mergeCell ref="A8:A24"/>
    <mergeCell ref="A5:M5"/>
    <mergeCell ref="A6:A7"/>
    <mergeCell ref="B6:B7"/>
    <mergeCell ref="H6:H7"/>
    <mergeCell ref="I6:K6"/>
  </mergeCells>
  <pageMargins left="0.7" right="0.7" top="0.75" bottom="0.75" header="0.3" footer="0.3"/>
  <pageSetup paperSize="9" scale="44" orientation="portrait" r:id="rId1"/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95"/>
  <sheetViews>
    <sheetView view="pageBreakPreview" topLeftCell="A37" zoomScale="60" workbookViewId="0">
      <selection activeCell="C61" sqref="C1:C1048576"/>
    </sheetView>
  </sheetViews>
  <sheetFormatPr defaultRowHeight="20.25" customHeight="1"/>
  <cols>
    <col min="1" max="1" width="21.85546875" style="6" customWidth="1"/>
    <col min="2" max="2" width="42.42578125" style="680" customWidth="1"/>
    <col min="3" max="3" width="28.42578125" style="1217" customWidth="1"/>
    <col min="4" max="5" width="21" style="254" customWidth="1"/>
    <col min="6" max="7" width="7.85546875" style="6" customWidth="1"/>
    <col min="8" max="8" width="3.85546875" style="53" customWidth="1"/>
    <col min="9" max="11" width="9.7109375" style="254" customWidth="1"/>
    <col min="12" max="12" width="12.28515625" style="254" customWidth="1"/>
    <col min="13" max="13" width="9.7109375" style="254" customWidth="1"/>
    <col min="14" max="14" width="14.28515625" style="20" customWidth="1"/>
    <col min="15" max="17" width="9.140625" style="73"/>
    <col min="18" max="18" width="15.5703125" style="73" customWidth="1"/>
    <col min="19" max="19" width="10.140625" style="73" customWidth="1"/>
    <col min="20" max="21" width="21" style="73" customWidth="1"/>
    <col min="22" max="24" width="9.140625" style="73"/>
    <col min="25" max="25" width="9.140625" style="5"/>
    <col min="26" max="16384" width="9.140625" style="6"/>
  </cols>
  <sheetData>
    <row r="1" spans="1:24" s="2" customFormat="1" ht="20.25" customHeight="1">
      <c r="B1" s="493"/>
      <c r="C1" s="1211"/>
      <c r="D1" s="244"/>
      <c r="E1" s="244"/>
      <c r="H1" s="51"/>
      <c r="I1" s="244"/>
      <c r="J1" s="244"/>
      <c r="K1" s="244"/>
      <c r="L1" s="244"/>
      <c r="M1" s="244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s="2" customFormat="1" ht="20.25" customHeight="1">
      <c r="B2" s="493"/>
      <c r="C2" s="1211"/>
      <c r="D2" s="244"/>
      <c r="E2" s="244"/>
      <c r="H2" s="51"/>
      <c r="I2" s="244"/>
      <c r="J2" s="244"/>
      <c r="K2" s="244"/>
      <c r="L2" s="244"/>
      <c r="M2" s="244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s="2" customFormat="1" ht="20.25" customHeight="1">
      <c r="B3" s="493"/>
      <c r="C3" s="1211"/>
      <c r="D3" s="244"/>
      <c r="E3" s="244"/>
      <c r="H3" s="51"/>
      <c r="I3" s="1077" t="s">
        <v>260</v>
      </c>
      <c r="J3" s="1077"/>
      <c r="K3" s="1077"/>
      <c r="L3" s="244"/>
      <c r="M3" s="244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s="2" customFormat="1" ht="20.25" customHeight="1">
      <c r="B4" s="493"/>
      <c r="C4" s="1211"/>
      <c r="D4" s="244"/>
      <c r="E4" s="244"/>
      <c r="H4" s="51"/>
      <c r="I4" s="955" t="s">
        <v>31</v>
      </c>
      <c r="J4" s="955"/>
      <c r="K4" s="955"/>
      <c r="L4" s="244"/>
      <c r="M4" s="244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s="2" customFormat="1" ht="20.25" customHeight="1">
      <c r="B5" s="493"/>
      <c r="C5" s="1211"/>
      <c r="D5" s="244"/>
      <c r="E5" s="244"/>
      <c r="H5" s="51"/>
      <c r="I5" s="1077" t="s">
        <v>32</v>
      </c>
      <c r="J5" s="1077"/>
      <c r="K5" s="1077"/>
      <c r="L5" s="244"/>
      <c r="M5" s="244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s="2" customFormat="1" ht="20.25" customHeight="1">
      <c r="B6" s="493"/>
      <c r="C6" s="1211"/>
      <c r="D6" s="244"/>
      <c r="E6" s="244"/>
      <c r="H6" s="51"/>
      <c r="I6" s="956"/>
      <c r="J6" s="956"/>
      <c r="K6" s="956"/>
      <c r="L6" s="244"/>
      <c r="M6" s="244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s="2" customFormat="1" ht="20.25" customHeight="1">
      <c r="B7" s="493"/>
      <c r="C7" s="1211"/>
      <c r="D7" s="244"/>
      <c r="E7" s="244"/>
      <c r="H7" s="51"/>
      <c r="I7" s="244"/>
      <c r="J7" s="244"/>
      <c r="K7" s="244" t="s">
        <v>262</v>
      </c>
      <c r="L7" s="244"/>
      <c r="M7" s="244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s="2" customFormat="1" ht="20.25" customHeight="1">
      <c r="B8" s="493"/>
      <c r="C8" s="1211"/>
      <c r="D8" s="244"/>
      <c r="E8" s="244"/>
      <c r="H8" s="51"/>
      <c r="I8" s="244"/>
      <c r="J8" s="244"/>
      <c r="K8" s="244" t="s">
        <v>262</v>
      </c>
      <c r="L8" s="244"/>
      <c r="M8" s="244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59.25" customHeight="1" thickBot="1">
      <c r="A9" s="1108" t="s">
        <v>263</v>
      </c>
      <c r="B9" s="1105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42"/>
    </row>
    <row r="10" spans="1:24" ht="20.25" customHeight="1" thickBot="1">
      <c r="A10" s="1109" t="s">
        <v>0</v>
      </c>
      <c r="B10" s="1111" t="s">
        <v>1</v>
      </c>
      <c r="C10" s="1293"/>
      <c r="D10" s="245"/>
      <c r="E10" s="543"/>
      <c r="F10" s="1119" t="s">
        <v>221</v>
      </c>
      <c r="G10" s="1074" t="s">
        <v>222</v>
      </c>
      <c r="H10" s="1113" t="s">
        <v>2</v>
      </c>
      <c r="I10" s="1115" t="s">
        <v>3</v>
      </c>
      <c r="J10" s="1116"/>
      <c r="K10" s="1117"/>
      <c r="L10" s="643" t="s">
        <v>5</v>
      </c>
      <c r="M10" s="644" t="s">
        <v>4</v>
      </c>
      <c r="N10" s="645" t="s">
        <v>7</v>
      </c>
      <c r="O10" s="1118" t="s">
        <v>3</v>
      </c>
      <c r="P10" s="1118"/>
      <c r="Q10" s="1118"/>
      <c r="R10" s="73" t="s">
        <v>5</v>
      </c>
      <c r="S10" s="73" t="s">
        <v>4</v>
      </c>
      <c r="T10" s="399"/>
      <c r="U10" s="399"/>
    </row>
    <row r="11" spans="1:24" ht="20.25" customHeight="1" thickBot="1">
      <c r="A11" s="1110"/>
      <c r="B11" s="1112"/>
      <c r="C11" s="1294"/>
      <c r="D11" s="308"/>
      <c r="E11" s="544"/>
      <c r="F11" s="1119"/>
      <c r="G11" s="1074"/>
      <c r="H11" s="1114"/>
      <c r="I11" s="646" t="s">
        <v>9</v>
      </c>
      <c r="J11" s="647" t="s">
        <v>10</v>
      </c>
      <c r="K11" s="646" t="s">
        <v>11</v>
      </c>
      <c r="L11" s="648" t="s">
        <v>6</v>
      </c>
      <c r="M11" s="647"/>
      <c r="N11" s="649" t="s">
        <v>8</v>
      </c>
      <c r="O11" s="73" t="s">
        <v>9</v>
      </c>
      <c r="P11" s="73" t="s">
        <v>10</v>
      </c>
      <c r="Q11" s="73" t="s">
        <v>11</v>
      </c>
      <c r="R11" s="73" t="s">
        <v>6</v>
      </c>
      <c r="T11" s="399"/>
      <c r="U11" s="399"/>
    </row>
    <row r="12" spans="1:24" ht="20.25" customHeight="1">
      <c r="A12" s="1121" t="s">
        <v>12</v>
      </c>
      <c r="B12" s="645" t="s">
        <v>99</v>
      </c>
      <c r="C12" s="1295"/>
      <c r="D12" s="651"/>
      <c r="E12" s="273"/>
      <c r="F12" s="680">
        <v>250</v>
      </c>
      <c r="G12" s="680">
        <v>200</v>
      </c>
      <c r="H12" s="653">
        <v>200</v>
      </c>
      <c r="I12" s="272">
        <f>SUM(O12*F12)/H12</f>
        <v>8.75</v>
      </c>
      <c r="J12" s="273">
        <f>SUM(P12*F12)/H12</f>
        <v>13.05</v>
      </c>
      <c r="K12" s="273">
        <f>SUM(Q12*F12)/H12</f>
        <v>32.212499999999999</v>
      </c>
      <c r="L12" s="273">
        <f>SUM(R12*F12)/H12</f>
        <v>280.35000000000002</v>
      </c>
      <c r="M12" s="274">
        <f>SUM(S12*F12)/H12</f>
        <v>1.925</v>
      </c>
      <c r="N12" s="654">
        <v>87</v>
      </c>
      <c r="O12" s="73">
        <v>7</v>
      </c>
      <c r="P12" s="81">
        <v>10.44</v>
      </c>
      <c r="Q12" s="81">
        <v>25.77</v>
      </c>
      <c r="R12" s="73">
        <v>224.28</v>
      </c>
      <c r="S12" s="81">
        <v>1.54</v>
      </c>
      <c r="U12" s="104"/>
    </row>
    <row r="13" spans="1:24" ht="20.25" customHeight="1">
      <c r="A13" s="1121"/>
      <c r="B13" s="655"/>
      <c r="C13" s="1296" t="s">
        <v>81</v>
      </c>
      <c r="D13" s="657">
        <f>SUM(F13*T13)/H13</f>
        <v>27.5</v>
      </c>
      <c r="E13" s="284">
        <f>SUM(F13*U13)/H13</f>
        <v>27.5</v>
      </c>
      <c r="F13" s="957">
        <f>SUM(F12)</f>
        <v>250</v>
      </c>
      <c r="G13" s="957"/>
      <c r="H13" s="659">
        <v>200</v>
      </c>
      <c r="I13" s="312"/>
      <c r="J13" s="313"/>
      <c r="K13" s="313"/>
      <c r="L13" s="313"/>
      <c r="M13" s="277"/>
      <c r="N13" s="660"/>
      <c r="O13" s="81"/>
      <c r="P13" s="81"/>
      <c r="Q13" s="81"/>
      <c r="R13" s="81"/>
      <c r="S13" s="81"/>
      <c r="T13" s="81">
        <v>22</v>
      </c>
      <c r="U13" s="81">
        <v>22</v>
      </c>
    </row>
    <row r="14" spans="1:24" ht="20.25" customHeight="1">
      <c r="A14" s="1121"/>
      <c r="B14" s="655"/>
      <c r="C14" s="1296" t="s">
        <v>74</v>
      </c>
      <c r="D14" s="657">
        <f t="shared" ref="D14:D16" si="0">SUM(F14*T14)/H14</f>
        <v>187.5</v>
      </c>
      <c r="E14" s="284">
        <f t="shared" ref="E14:E16" si="1">SUM(F14*U14)/H14</f>
        <v>187.5</v>
      </c>
      <c r="F14" s="957">
        <f>SUM(F12)</f>
        <v>250</v>
      </c>
      <c r="G14" s="957"/>
      <c r="H14" s="659">
        <v>200</v>
      </c>
      <c r="I14" s="312"/>
      <c r="J14" s="313"/>
      <c r="K14" s="313"/>
      <c r="L14" s="313"/>
      <c r="M14" s="277"/>
      <c r="N14" s="660"/>
      <c r="O14" s="81"/>
      <c r="P14" s="81"/>
      <c r="Q14" s="81"/>
      <c r="R14" s="81"/>
      <c r="S14" s="81"/>
      <c r="T14" s="81">
        <v>150</v>
      </c>
      <c r="U14" s="81">
        <v>150</v>
      </c>
    </row>
    <row r="15" spans="1:24" ht="20.25" customHeight="1">
      <c r="A15" s="1121"/>
      <c r="B15" s="655"/>
      <c r="C15" s="1296" t="s">
        <v>73</v>
      </c>
      <c r="D15" s="657">
        <f t="shared" si="0"/>
        <v>6.25</v>
      </c>
      <c r="E15" s="284">
        <f t="shared" si="1"/>
        <v>6.25</v>
      </c>
      <c r="F15" s="957">
        <f>SUM(F12)</f>
        <v>250</v>
      </c>
      <c r="G15" s="957"/>
      <c r="H15" s="659">
        <v>200</v>
      </c>
      <c r="I15" s="312"/>
      <c r="J15" s="313"/>
      <c r="K15" s="313"/>
      <c r="L15" s="313"/>
      <c r="M15" s="277"/>
      <c r="N15" s="660"/>
      <c r="O15" s="81"/>
      <c r="P15" s="81"/>
      <c r="Q15" s="81"/>
      <c r="R15" s="81"/>
      <c r="S15" s="81"/>
      <c r="T15" s="81">
        <v>5</v>
      </c>
      <c r="U15" s="81">
        <v>5</v>
      </c>
    </row>
    <row r="16" spans="1:24" ht="20.25" customHeight="1">
      <c r="A16" s="1121"/>
      <c r="B16" s="661"/>
      <c r="C16" s="1296" t="s">
        <v>75</v>
      </c>
      <c r="D16" s="657">
        <f t="shared" si="0"/>
        <v>7.5</v>
      </c>
      <c r="E16" s="284">
        <f t="shared" si="1"/>
        <v>7.5</v>
      </c>
      <c r="F16" s="957">
        <f>SUM(F12)</f>
        <v>250</v>
      </c>
      <c r="G16" s="957"/>
      <c r="H16" s="659">
        <v>200</v>
      </c>
      <c r="I16" s="312"/>
      <c r="J16" s="313"/>
      <c r="K16" s="313"/>
      <c r="L16" s="313"/>
      <c r="M16" s="277"/>
      <c r="N16" s="660"/>
      <c r="O16" s="81"/>
      <c r="P16" s="81"/>
      <c r="Q16" s="81"/>
      <c r="R16" s="81"/>
      <c r="S16" s="81"/>
      <c r="T16" s="81">
        <v>6</v>
      </c>
      <c r="U16" s="81">
        <v>6</v>
      </c>
    </row>
    <row r="17" spans="1:23" ht="20.25" customHeight="1">
      <c r="A17" s="1122"/>
      <c r="B17" s="662" t="s">
        <v>21</v>
      </c>
      <c r="C17" s="1214"/>
      <c r="D17" s="295"/>
      <c r="E17" s="664"/>
      <c r="F17" s="680">
        <v>180</v>
      </c>
      <c r="G17" s="680">
        <v>150</v>
      </c>
      <c r="H17" s="659">
        <v>180</v>
      </c>
      <c r="I17" s="279">
        <f>SUM(O17*F17)/H17</f>
        <v>7.0000000000000007E-2</v>
      </c>
      <c r="J17" s="280">
        <f>SUM(P17*F17)/H17</f>
        <v>0.01</v>
      </c>
      <c r="K17" s="280">
        <f>SUM(Q17*F17)/H17</f>
        <v>7.1</v>
      </c>
      <c r="L17" s="280">
        <f>SUM(R17*F17)/H17</f>
        <v>29</v>
      </c>
      <c r="M17" s="281">
        <f>SUM(S17*F17)/H17</f>
        <v>1.42</v>
      </c>
      <c r="N17" s="660">
        <v>78</v>
      </c>
      <c r="O17" s="84">
        <v>7.0000000000000007E-2</v>
      </c>
      <c r="P17" s="84">
        <v>0.01</v>
      </c>
      <c r="Q17" s="84">
        <v>7.1</v>
      </c>
      <c r="R17" s="84">
        <v>29</v>
      </c>
      <c r="S17" s="87">
        <v>1.42</v>
      </c>
      <c r="T17" s="104"/>
      <c r="U17" s="104"/>
    </row>
    <row r="18" spans="1:23" ht="20.25" customHeight="1">
      <c r="A18" s="1122"/>
      <c r="B18" s="655"/>
      <c r="C18" s="1214" t="s">
        <v>38</v>
      </c>
      <c r="D18" s="657">
        <f t="shared" ref="D18:D21" si="2">SUM(F18*T18)/H18</f>
        <v>1</v>
      </c>
      <c r="E18" s="284">
        <f t="shared" ref="E18:E21" si="3">SUM(F18*U18)/H18</f>
        <v>1</v>
      </c>
      <c r="F18" s="680">
        <f>SUM(F17)</f>
        <v>180</v>
      </c>
      <c r="G18" s="680"/>
      <c r="H18" s="659">
        <v>180</v>
      </c>
      <c r="I18" s="312"/>
      <c r="J18" s="313"/>
      <c r="K18" s="313"/>
      <c r="L18" s="313"/>
      <c r="M18" s="277"/>
      <c r="N18" s="660"/>
      <c r="O18" s="87"/>
      <c r="P18" s="87"/>
      <c r="Q18" s="87"/>
      <c r="R18" s="87"/>
      <c r="S18" s="87"/>
      <c r="T18" s="104">
        <v>1</v>
      </c>
      <c r="U18" s="104">
        <v>1</v>
      </c>
    </row>
    <row r="19" spans="1:23" ht="20.25" customHeight="1">
      <c r="A19" s="1122"/>
      <c r="B19" s="655"/>
      <c r="C19" s="1214" t="s">
        <v>36</v>
      </c>
      <c r="D19" s="657">
        <f t="shared" si="2"/>
        <v>10</v>
      </c>
      <c r="E19" s="284">
        <f t="shared" si="3"/>
        <v>10</v>
      </c>
      <c r="F19" s="680">
        <f>SUM(F17)</f>
        <v>180</v>
      </c>
      <c r="G19" s="680"/>
      <c r="H19" s="659">
        <v>180</v>
      </c>
      <c r="I19" s="312"/>
      <c r="J19" s="313"/>
      <c r="K19" s="313"/>
      <c r="L19" s="313"/>
      <c r="M19" s="277"/>
      <c r="N19" s="660"/>
      <c r="O19" s="87"/>
      <c r="P19" s="87"/>
      <c r="Q19" s="87"/>
      <c r="R19" s="87"/>
      <c r="S19" s="87"/>
      <c r="T19" s="73">
        <v>10</v>
      </c>
      <c r="U19" s="104">
        <v>10</v>
      </c>
    </row>
    <row r="20" spans="1:23" ht="20.25" customHeight="1">
      <c r="A20" s="1122"/>
      <c r="B20" s="655"/>
      <c r="C20" s="1214" t="s">
        <v>68</v>
      </c>
      <c r="D20" s="657">
        <f t="shared" si="2"/>
        <v>8</v>
      </c>
      <c r="E20" s="284">
        <f t="shared" si="3"/>
        <v>7</v>
      </c>
      <c r="F20" s="680">
        <f>SUM(F17)</f>
        <v>180</v>
      </c>
      <c r="G20" s="680"/>
      <c r="H20" s="659">
        <v>180</v>
      </c>
      <c r="I20" s="312"/>
      <c r="J20" s="313"/>
      <c r="K20" s="313"/>
      <c r="L20" s="313"/>
      <c r="M20" s="277"/>
      <c r="N20" s="660"/>
      <c r="O20" s="87"/>
      <c r="P20" s="87"/>
      <c r="Q20" s="87"/>
      <c r="R20" s="87"/>
      <c r="S20" s="87"/>
      <c r="T20" s="104">
        <v>8</v>
      </c>
      <c r="U20" s="104">
        <v>7</v>
      </c>
    </row>
    <row r="21" spans="1:23" ht="20.25" customHeight="1">
      <c r="A21" s="1122"/>
      <c r="B21" s="661"/>
      <c r="C21" s="1214" t="s">
        <v>37</v>
      </c>
      <c r="D21" s="657">
        <f t="shared" si="2"/>
        <v>150</v>
      </c>
      <c r="E21" s="284">
        <f t="shared" si="3"/>
        <v>150</v>
      </c>
      <c r="F21" s="680">
        <f>SUM(F17)</f>
        <v>180</v>
      </c>
      <c r="G21" s="680"/>
      <c r="H21" s="659">
        <v>180</v>
      </c>
      <c r="I21" s="312"/>
      <c r="J21" s="313"/>
      <c r="K21" s="313"/>
      <c r="L21" s="313"/>
      <c r="M21" s="277"/>
      <c r="N21" s="660"/>
      <c r="O21" s="87"/>
      <c r="P21" s="87"/>
      <c r="Q21" s="87"/>
      <c r="R21" s="87"/>
      <c r="S21" s="87"/>
      <c r="T21" s="104">
        <v>150</v>
      </c>
      <c r="U21" s="104">
        <v>150</v>
      </c>
    </row>
    <row r="22" spans="1:23" ht="20.25" customHeight="1">
      <c r="A22" s="1122"/>
      <c r="B22" s="662" t="s">
        <v>22</v>
      </c>
      <c r="C22" s="1214"/>
      <c r="D22" s="275"/>
      <c r="E22" s="276"/>
      <c r="F22" s="680">
        <v>45</v>
      </c>
      <c r="G22" s="680">
        <v>40</v>
      </c>
      <c r="H22" s="659">
        <v>35</v>
      </c>
      <c r="I22" s="279">
        <f>SUM(O22*F22)/H22</f>
        <v>2.7642857142857142</v>
      </c>
      <c r="J22" s="280">
        <f>SUM(P22*F22)/H22</f>
        <v>8.5500000000000007</v>
      </c>
      <c r="K22" s="280">
        <f>SUM(Q22*F22)/H22</f>
        <v>16.547142857142855</v>
      </c>
      <c r="L22" s="280">
        <f>SUM(R22*F22)/H22</f>
        <v>154.09285714285716</v>
      </c>
      <c r="M22" s="281">
        <f>SUM(S22*F22)/H22</f>
        <v>0</v>
      </c>
      <c r="N22" s="660">
        <v>5</v>
      </c>
      <c r="O22" s="89">
        <v>2.15</v>
      </c>
      <c r="P22" s="89">
        <v>6.65</v>
      </c>
      <c r="Q22" s="89">
        <v>12.87</v>
      </c>
      <c r="R22" s="89">
        <v>119.85</v>
      </c>
      <c r="S22" s="81">
        <v>0</v>
      </c>
      <c r="T22" s="104"/>
      <c r="U22" s="400"/>
    </row>
    <row r="23" spans="1:23" ht="20.25" customHeight="1">
      <c r="A23" s="1122"/>
      <c r="B23" s="655"/>
      <c r="C23" s="1214" t="s">
        <v>39</v>
      </c>
      <c r="D23" s="657">
        <f t="shared" ref="D23:D24" si="4">SUM(F23*T23)/H23</f>
        <v>38.571428571428569</v>
      </c>
      <c r="E23" s="284">
        <f t="shared" ref="E23:E24" si="5">SUM(F23*U23)/H23</f>
        <v>38.571428571428569</v>
      </c>
      <c r="F23" s="680">
        <f>SUM(F22)</f>
        <v>45</v>
      </c>
      <c r="G23" s="680"/>
      <c r="H23" s="659">
        <v>35</v>
      </c>
      <c r="I23" s="312"/>
      <c r="J23" s="313"/>
      <c r="K23" s="313"/>
      <c r="L23" s="313"/>
      <c r="M23" s="277"/>
      <c r="N23" s="660"/>
      <c r="O23" s="81"/>
      <c r="P23" s="81"/>
      <c r="Q23" s="81"/>
      <c r="R23" s="81"/>
      <c r="S23" s="81"/>
      <c r="T23" s="104">
        <v>30</v>
      </c>
      <c r="U23" s="104">
        <v>30</v>
      </c>
    </row>
    <row r="24" spans="1:23" ht="20.25" customHeight="1">
      <c r="A24" s="1122"/>
      <c r="B24" s="655"/>
      <c r="C24" s="1214" t="s">
        <v>35</v>
      </c>
      <c r="D24" s="657">
        <f t="shared" si="4"/>
        <v>6.4285714285714288</v>
      </c>
      <c r="E24" s="284">
        <f t="shared" si="5"/>
        <v>6.4285714285714288</v>
      </c>
      <c r="F24" s="680">
        <f>SUM(F22)</f>
        <v>45</v>
      </c>
      <c r="G24" s="680"/>
      <c r="H24" s="659">
        <v>35</v>
      </c>
      <c r="I24" s="312"/>
      <c r="J24" s="313"/>
      <c r="K24" s="313"/>
      <c r="L24" s="313"/>
      <c r="M24" s="277"/>
      <c r="N24" s="660"/>
      <c r="O24" s="81"/>
      <c r="P24" s="81"/>
      <c r="Q24" s="81"/>
      <c r="R24" s="81"/>
      <c r="S24" s="81"/>
      <c r="T24" s="104">
        <v>5</v>
      </c>
      <c r="U24" s="104">
        <v>5</v>
      </c>
    </row>
    <row r="25" spans="1:23" ht="20.25" customHeight="1">
      <c r="A25" s="1122"/>
      <c r="B25" s="666"/>
      <c r="C25" s="1297"/>
      <c r="D25" s="668"/>
      <c r="E25" s="669"/>
      <c r="F25" s="680"/>
      <c r="G25" s="680"/>
      <c r="H25" s="659"/>
      <c r="I25" s="668"/>
      <c r="J25" s="669"/>
      <c r="K25" s="669"/>
      <c r="L25" s="669"/>
      <c r="M25" s="670"/>
      <c r="N25" s="660"/>
    </row>
    <row r="26" spans="1:23" ht="20.25" customHeight="1" thickBot="1">
      <c r="A26" s="1123"/>
      <c r="B26" s="671"/>
      <c r="C26" s="1298"/>
      <c r="D26" s="673"/>
      <c r="E26" s="674"/>
      <c r="F26" s="680"/>
      <c r="G26" s="680"/>
      <c r="H26" s="675"/>
      <c r="I26" s="673"/>
      <c r="J26" s="674"/>
      <c r="K26" s="674"/>
      <c r="L26" s="674"/>
      <c r="M26" s="676"/>
      <c r="N26" s="509"/>
    </row>
    <row r="27" spans="1:23" ht="20.25" customHeight="1" thickBot="1">
      <c r="A27" s="1124"/>
      <c r="B27" s="677" t="s">
        <v>76</v>
      </c>
      <c r="C27" s="1220"/>
      <c r="D27" s="678"/>
      <c r="E27" s="679"/>
      <c r="F27" s="680">
        <f>SUM(F12,F17,F22)</f>
        <v>475</v>
      </c>
      <c r="G27" s="680">
        <v>390</v>
      </c>
      <c r="H27" s="681">
        <f t="shared" ref="H27:N27" si="6">SUM(H13:H24)</f>
        <v>1805</v>
      </c>
      <c r="I27" s="678">
        <f t="shared" si="6"/>
        <v>2.8342857142857141</v>
      </c>
      <c r="J27" s="679">
        <f t="shared" si="6"/>
        <v>8.56</v>
      </c>
      <c r="K27" s="679">
        <f t="shared" si="6"/>
        <v>23.647142857142853</v>
      </c>
      <c r="L27" s="679">
        <f t="shared" si="6"/>
        <v>183.09285714285716</v>
      </c>
      <c r="M27" s="682">
        <f t="shared" si="6"/>
        <v>1.42</v>
      </c>
      <c r="N27" s="683">
        <f t="shared" si="6"/>
        <v>83</v>
      </c>
      <c r="O27" s="73">
        <f t="shared" ref="O27:S27" si="7">SUM(O13:O24)</f>
        <v>2.2199999999999998</v>
      </c>
      <c r="P27" s="73">
        <f t="shared" si="7"/>
        <v>6.66</v>
      </c>
      <c r="Q27" s="73">
        <f t="shared" si="7"/>
        <v>19.97</v>
      </c>
      <c r="R27" s="73">
        <f t="shared" si="7"/>
        <v>148.85</v>
      </c>
      <c r="S27" s="73">
        <f t="shared" si="7"/>
        <v>1.42</v>
      </c>
    </row>
    <row r="28" spans="1:23" ht="20.25" customHeight="1" thickBot="1">
      <c r="A28" s="684" t="s">
        <v>16</v>
      </c>
      <c r="B28" s="685" t="s">
        <v>23</v>
      </c>
      <c r="C28" s="13"/>
      <c r="D28" s="657">
        <f>SUM(F28*T28)/H28</f>
        <v>114.03508771929825</v>
      </c>
      <c r="E28" s="284">
        <f>SUM(F28*U28)/H28</f>
        <v>100</v>
      </c>
      <c r="F28" s="680">
        <v>100</v>
      </c>
      <c r="G28" s="680">
        <v>80</v>
      </c>
      <c r="H28" s="109">
        <v>114</v>
      </c>
      <c r="I28" s="272">
        <f>SUM(O28*F28)/H28</f>
        <v>1.0526315789473684</v>
      </c>
      <c r="J28" s="273">
        <f t="shared" ref="J28" si="8">SUM(P28*F28)/H28</f>
        <v>0.35087719298245612</v>
      </c>
      <c r="K28" s="273">
        <f t="shared" ref="K28" si="9">SUM(Q28*F28)/H28</f>
        <v>14.736842105263158</v>
      </c>
      <c r="L28" s="273">
        <f t="shared" ref="L28" si="10">SUM(R28*F28)/H28</f>
        <v>67.368421052631575</v>
      </c>
      <c r="M28" s="274">
        <f t="shared" ref="M28" si="11">SUM(S28*F28)/H28</f>
        <v>7.0175438596491224</v>
      </c>
      <c r="N28" s="687">
        <v>70</v>
      </c>
      <c r="O28" s="98">
        <v>1.2</v>
      </c>
      <c r="P28" s="99">
        <v>0.4</v>
      </c>
      <c r="Q28" s="99">
        <v>16.8</v>
      </c>
      <c r="R28" s="99">
        <v>76.8</v>
      </c>
      <c r="S28" s="100">
        <v>8</v>
      </c>
      <c r="T28" s="204">
        <v>130</v>
      </c>
      <c r="U28" s="205">
        <v>114</v>
      </c>
      <c r="W28" s="6"/>
    </row>
    <row r="29" spans="1:23" ht="20.25" customHeight="1">
      <c r="A29" s="1109" t="s">
        <v>18</v>
      </c>
      <c r="B29" s="1125" t="s">
        <v>303</v>
      </c>
      <c r="O29" s="87">
        <v>1.99</v>
      </c>
      <c r="P29" s="87">
        <v>5.1100000000000003</v>
      </c>
      <c r="Q29" s="87">
        <v>16.920000000000002</v>
      </c>
      <c r="R29" s="87">
        <v>121.75</v>
      </c>
      <c r="S29" s="87">
        <v>7.53</v>
      </c>
      <c r="T29" s="104"/>
      <c r="U29" s="104"/>
    </row>
    <row r="30" spans="1:23" ht="20.25" customHeight="1">
      <c r="A30" s="1120"/>
      <c r="B30" s="1126"/>
      <c r="C30" s="1299" t="s">
        <v>41</v>
      </c>
      <c r="D30" s="669">
        <v>100</v>
      </c>
      <c r="E30" s="669">
        <v>75</v>
      </c>
      <c r="F30" s="680">
        <v>250</v>
      </c>
      <c r="G30" s="680"/>
      <c r="H30" s="665"/>
      <c r="I30" s="669">
        <v>1.99</v>
      </c>
      <c r="J30" s="669">
        <v>5.1100000000000003</v>
      </c>
      <c r="K30" s="669">
        <v>16.920000000000002</v>
      </c>
      <c r="L30" s="669">
        <v>121.75</v>
      </c>
      <c r="M30" s="669">
        <v>7.53</v>
      </c>
      <c r="N30" s="776">
        <v>53</v>
      </c>
      <c r="O30" s="87"/>
      <c r="P30" s="87"/>
      <c r="Q30" s="87"/>
      <c r="R30" s="87"/>
      <c r="S30" s="87"/>
      <c r="T30" s="104">
        <v>100</v>
      </c>
      <c r="U30" s="104">
        <v>75</v>
      </c>
    </row>
    <row r="31" spans="1:23" ht="20.25" customHeight="1">
      <c r="A31" s="1120"/>
      <c r="B31" s="1126"/>
      <c r="C31" s="1217" t="s">
        <v>298</v>
      </c>
      <c r="D31" s="669">
        <v>7</v>
      </c>
      <c r="E31" s="669">
        <v>7</v>
      </c>
      <c r="F31" s="680"/>
      <c r="G31" s="680"/>
      <c r="H31" s="665"/>
      <c r="I31" s="669"/>
      <c r="J31" s="669"/>
      <c r="K31" s="669"/>
      <c r="L31" s="669"/>
      <c r="M31" s="669"/>
      <c r="N31" s="776"/>
      <c r="O31" s="87"/>
      <c r="P31" s="87"/>
      <c r="Q31" s="87"/>
      <c r="R31" s="87"/>
      <c r="S31" s="87"/>
      <c r="T31" s="104">
        <v>7</v>
      </c>
      <c r="U31" s="104">
        <v>7</v>
      </c>
    </row>
    <row r="32" spans="1:23" ht="20.25" customHeight="1">
      <c r="A32" s="1120"/>
      <c r="B32" s="1126"/>
      <c r="C32" s="1217" t="s">
        <v>42</v>
      </c>
      <c r="D32" s="669">
        <v>12</v>
      </c>
      <c r="E32" s="669">
        <v>10</v>
      </c>
      <c r="F32" s="680"/>
      <c r="G32" s="680"/>
      <c r="H32" s="665"/>
      <c r="I32" s="669"/>
      <c r="J32" s="669"/>
      <c r="K32" s="669"/>
      <c r="L32" s="669"/>
      <c r="M32" s="669"/>
      <c r="N32" s="776"/>
      <c r="O32" s="87"/>
      <c r="P32" s="87"/>
      <c r="Q32" s="87"/>
      <c r="R32" s="87"/>
      <c r="S32" s="87"/>
      <c r="T32" s="104">
        <v>12</v>
      </c>
      <c r="U32" s="104">
        <v>10</v>
      </c>
    </row>
    <row r="33" spans="1:27" ht="20.25" customHeight="1">
      <c r="A33" s="1120"/>
      <c r="B33" s="1126"/>
      <c r="C33" s="1217" t="s">
        <v>299</v>
      </c>
      <c r="D33" s="669">
        <v>6</v>
      </c>
      <c r="E33" s="669">
        <v>5</v>
      </c>
      <c r="F33" s="680"/>
      <c r="G33" s="680"/>
      <c r="H33" s="665"/>
      <c r="I33" s="669"/>
      <c r="J33" s="669"/>
      <c r="K33" s="669"/>
      <c r="L33" s="669"/>
      <c r="M33" s="669"/>
      <c r="N33" s="776"/>
      <c r="O33" s="87"/>
      <c r="P33" s="87"/>
      <c r="Q33" s="87"/>
      <c r="R33" s="87"/>
      <c r="S33" s="87"/>
      <c r="T33" s="104">
        <v>6</v>
      </c>
      <c r="U33" s="104">
        <v>5</v>
      </c>
    </row>
    <row r="34" spans="1:27" ht="20.25" customHeight="1">
      <c r="A34" s="1120"/>
      <c r="B34" s="1126"/>
      <c r="C34" s="1217" t="s">
        <v>300</v>
      </c>
      <c r="D34" s="669">
        <v>20</v>
      </c>
      <c r="E34" s="669">
        <v>18</v>
      </c>
      <c r="F34" s="680"/>
      <c r="G34" s="680"/>
      <c r="H34" s="665"/>
      <c r="I34" s="669"/>
      <c r="J34" s="669"/>
      <c r="K34" s="669"/>
      <c r="L34" s="669"/>
      <c r="M34" s="669"/>
      <c r="N34" s="776"/>
      <c r="O34" s="87"/>
      <c r="P34" s="87"/>
      <c r="Q34" s="87"/>
      <c r="R34" s="87"/>
      <c r="S34" s="87"/>
      <c r="T34" s="104">
        <v>20</v>
      </c>
      <c r="U34" s="104">
        <v>18</v>
      </c>
    </row>
    <row r="35" spans="1:27" ht="20.25" customHeight="1">
      <c r="A35" s="1120"/>
      <c r="B35" s="1126"/>
      <c r="C35" s="1217" t="s">
        <v>301</v>
      </c>
      <c r="D35" s="669">
        <v>3</v>
      </c>
      <c r="E35" s="669">
        <v>3</v>
      </c>
      <c r="F35" s="680"/>
      <c r="G35" s="680"/>
      <c r="H35" s="665"/>
      <c r="I35" s="669"/>
      <c r="J35" s="669"/>
      <c r="K35" s="669"/>
      <c r="L35" s="669"/>
      <c r="M35" s="669"/>
      <c r="N35" s="776"/>
      <c r="O35" s="87"/>
      <c r="P35" s="87"/>
      <c r="Q35" s="87"/>
      <c r="R35" s="87"/>
      <c r="S35" s="87"/>
      <c r="T35" s="104">
        <v>3</v>
      </c>
      <c r="U35" s="104">
        <v>3</v>
      </c>
    </row>
    <row r="36" spans="1:27" ht="20.25" customHeight="1">
      <c r="A36" s="1120"/>
      <c r="B36" s="1126"/>
      <c r="C36" s="1217" t="s">
        <v>302</v>
      </c>
      <c r="D36" s="669">
        <v>3</v>
      </c>
      <c r="E36" s="669">
        <v>3</v>
      </c>
      <c r="F36" s="680"/>
      <c r="G36" s="680"/>
      <c r="H36" s="665"/>
      <c r="I36" s="669"/>
      <c r="J36" s="669"/>
      <c r="K36" s="669"/>
      <c r="L36" s="669"/>
      <c r="M36" s="669"/>
      <c r="N36" s="776"/>
      <c r="O36" s="87"/>
      <c r="P36" s="87"/>
      <c r="Q36" s="87"/>
      <c r="R36" s="87"/>
      <c r="S36" s="87"/>
      <c r="T36" s="104">
        <v>15</v>
      </c>
      <c r="U36" s="104">
        <v>15</v>
      </c>
    </row>
    <row r="37" spans="1:27" ht="20.25" customHeight="1" thickBot="1">
      <c r="A37" s="1120"/>
      <c r="B37" s="1127"/>
      <c r="C37" s="1217" t="s">
        <v>165</v>
      </c>
      <c r="D37" s="669">
        <v>190</v>
      </c>
      <c r="E37" s="669">
        <v>190</v>
      </c>
      <c r="F37" s="680"/>
      <c r="G37" s="680"/>
      <c r="H37" s="665"/>
      <c r="I37" s="669"/>
      <c r="J37" s="669"/>
      <c r="K37" s="669"/>
      <c r="L37" s="669"/>
      <c r="M37" s="669"/>
      <c r="N37" s="776"/>
      <c r="O37" s="87"/>
      <c r="P37" s="87"/>
      <c r="Q37" s="87"/>
      <c r="R37" s="87"/>
      <c r="S37" s="87"/>
      <c r="T37" s="104">
        <v>3</v>
      </c>
      <c r="U37" s="104">
        <v>3</v>
      </c>
    </row>
    <row r="38" spans="1:27" ht="20.25" customHeight="1" thickBot="1">
      <c r="A38" s="1120"/>
      <c r="B38" s="688" t="s">
        <v>223</v>
      </c>
      <c r="C38" s="1213"/>
      <c r="D38" s="272"/>
      <c r="E38" s="273"/>
      <c r="F38" s="680">
        <v>250</v>
      </c>
      <c r="G38" s="680">
        <v>200</v>
      </c>
      <c r="H38" s="653">
        <v>250</v>
      </c>
      <c r="I38" s="272">
        <f>SUM(O29*F38)/H38</f>
        <v>1.99</v>
      </c>
      <c r="J38" s="273">
        <f>SUM(P29*F38)/H38</f>
        <v>5.1100000000000003</v>
      </c>
      <c r="K38" s="273">
        <f>SUM(Q29*F38)/H38</f>
        <v>16.920000000000002</v>
      </c>
      <c r="L38" s="273">
        <f>SUM(R29*F38)/H38</f>
        <v>121.75</v>
      </c>
      <c r="M38" s="274">
        <f>SUM(S29*F38)/H38</f>
        <v>7.53</v>
      </c>
      <c r="N38" s="654">
        <v>14</v>
      </c>
      <c r="O38" s="87"/>
      <c r="P38" s="87"/>
      <c r="Q38" s="87"/>
      <c r="R38" s="87"/>
      <c r="S38" s="87"/>
      <c r="T38" s="104">
        <v>190</v>
      </c>
      <c r="U38" s="104">
        <v>190</v>
      </c>
    </row>
    <row r="39" spans="1:27" ht="20.25" customHeight="1" thickBot="1">
      <c r="A39" s="1120"/>
      <c r="B39" s="655" t="s">
        <v>224</v>
      </c>
      <c r="C39" s="1214" t="s">
        <v>41</v>
      </c>
      <c r="D39" s="657">
        <f>SUM(F39*T30)/H39</f>
        <v>100</v>
      </c>
      <c r="E39" s="284">
        <f>SUM(F39*U30)/H39</f>
        <v>75</v>
      </c>
      <c r="F39" s="680">
        <f>SUM(F38)</f>
        <v>250</v>
      </c>
      <c r="G39" s="680"/>
      <c r="H39" s="653">
        <v>250</v>
      </c>
      <c r="I39" s="312"/>
      <c r="J39" s="313"/>
      <c r="K39" s="313"/>
      <c r="L39" s="313"/>
      <c r="M39" s="277"/>
      <c r="N39" s="660"/>
      <c r="O39" s="81">
        <v>4.51</v>
      </c>
      <c r="P39" s="81">
        <v>5.4119999999999999</v>
      </c>
      <c r="Q39" s="81">
        <v>25.975000000000001</v>
      </c>
      <c r="R39" s="81">
        <v>170.8</v>
      </c>
      <c r="S39" s="81">
        <v>0</v>
      </c>
      <c r="T39" s="401"/>
      <c r="U39" s="401"/>
    </row>
    <row r="40" spans="1:27" ht="20.25" customHeight="1" thickBot="1">
      <c r="A40" s="1120"/>
      <c r="B40" s="655" t="s">
        <v>315</v>
      </c>
      <c r="C40" s="1214" t="s">
        <v>58</v>
      </c>
      <c r="D40" s="657">
        <f>SUM(F40*T31)/H40</f>
        <v>7</v>
      </c>
      <c r="E40" s="284">
        <f>SUM(F40*U31)/H40</f>
        <v>7</v>
      </c>
      <c r="F40" s="680">
        <f>SUM(F38)</f>
        <v>250</v>
      </c>
      <c r="G40" s="680"/>
      <c r="H40" s="653">
        <v>250</v>
      </c>
      <c r="I40" s="312"/>
      <c r="J40" s="313"/>
      <c r="K40" s="313"/>
      <c r="L40" s="313"/>
      <c r="M40" s="277"/>
      <c r="N40" s="660"/>
      <c r="O40" s="81"/>
      <c r="P40" s="81"/>
      <c r="Q40" s="81"/>
      <c r="R40" s="81"/>
      <c r="S40" s="81"/>
      <c r="T40" s="401">
        <v>39</v>
      </c>
      <c r="U40" s="401">
        <v>39</v>
      </c>
    </row>
    <row r="41" spans="1:27" ht="20.25" customHeight="1" thickBot="1">
      <c r="A41" s="1120"/>
      <c r="B41" s="655"/>
      <c r="C41" s="1214" t="s">
        <v>42</v>
      </c>
      <c r="D41" s="657">
        <f>SUM(F41*T32)/H41</f>
        <v>12</v>
      </c>
      <c r="E41" s="284">
        <f>SUM(F41*U32)/H41</f>
        <v>10</v>
      </c>
      <c r="F41" s="680">
        <f>SUM(F38)</f>
        <v>250</v>
      </c>
      <c r="G41" s="680"/>
      <c r="H41" s="653">
        <v>250</v>
      </c>
      <c r="I41" s="312"/>
      <c r="J41" s="313"/>
      <c r="K41" s="313"/>
      <c r="L41" s="313"/>
      <c r="M41" s="277"/>
      <c r="N41" s="660"/>
      <c r="O41" s="81"/>
      <c r="P41" s="81"/>
      <c r="Q41" s="81"/>
      <c r="R41" s="81"/>
      <c r="S41" s="81"/>
      <c r="T41" s="401">
        <v>69</v>
      </c>
      <c r="U41" s="401">
        <v>69</v>
      </c>
    </row>
    <row r="42" spans="1:27" ht="20.25" customHeight="1" thickBot="1">
      <c r="A42" s="1120"/>
      <c r="B42" s="655"/>
      <c r="C42" s="1214" t="s">
        <v>54</v>
      </c>
      <c r="D42" s="657">
        <f>SUM(F42*T33)/H42</f>
        <v>6</v>
      </c>
      <c r="E42" s="284">
        <f>SUM(F42*U33)/H42</f>
        <v>5</v>
      </c>
      <c r="F42" s="680">
        <f>SUM(F38)</f>
        <v>250</v>
      </c>
      <c r="G42" s="680"/>
      <c r="H42" s="653">
        <v>250</v>
      </c>
      <c r="I42" s="312"/>
      <c r="J42" s="313"/>
      <c r="K42" s="313"/>
      <c r="L42" s="313"/>
      <c r="M42" s="277"/>
      <c r="N42" s="660"/>
      <c r="O42" s="81"/>
      <c r="P42" s="81"/>
      <c r="Q42" s="81"/>
      <c r="R42" s="81"/>
      <c r="S42" s="81"/>
      <c r="T42" s="401">
        <v>5</v>
      </c>
      <c r="U42" s="401">
        <v>5</v>
      </c>
    </row>
    <row r="43" spans="1:27" ht="20.25" customHeight="1" thickBot="1">
      <c r="A43" s="1120"/>
      <c r="B43" s="655"/>
      <c r="C43" s="1214" t="s">
        <v>45</v>
      </c>
      <c r="D43" s="657">
        <f>SUM(F43*T35)/H43</f>
        <v>3</v>
      </c>
      <c r="E43" s="284">
        <f>SUM(F43*U35)/H43</f>
        <v>3</v>
      </c>
      <c r="F43" s="680">
        <f>SUM(F38)</f>
        <v>250</v>
      </c>
      <c r="G43" s="680"/>
      <c r="H43" s="653">
        <v>250</v>
      </c>
      <c r="I43" s="312"/>
      <c r="J43" s="313"/>
      <c r="K43" s="313"/>
      <c r="L43" s="313"/>
      <c r="M43" s="277"/>
      <c r="N43" s="660"/>
      <c r="O43" s="73">
        <v>12.17</v>
      </c>
      <c r="P43" s="73">
        <v>14.03</v>
      </c>
      <c r="Q43" s="73">
        <v>17.899999999999999</v>
      </c>
      <c r="R43" s="73">
        <v>246.7</v>
      </c>
      <c r="S43" s="73">
        <v>1.1299999999999999</v>
      </c>
      <c r="T43" s="104"/>
      <c r="U43" s="104" t="s">
        <v>84</v>
      </c>
    </row>
    <row r="44" spans="1:27" ht="20.25" customHeight="1" thickBot="1">
      <c r="A44" s="1120"/>
      <c r="B44" s="655"/>
      <c r="C44" s="1214" t="s">
        <v>53</v>
      </c>
      <c r="D44" s="657">
        <f>SUM(F44*T36)/H44</f>
        <v>15</v>
      </c>
      <c r="E44" s="284">
        <f>SUM(F44*U36)/H44</f>
        <v>15</v>
      </c>
      <c r="F44" s="680">
        <f>SUM(F38)</f>
        <v>250</v>
      </c>
      <c r="G44" s="680"/>
      <c r="H44" s="653">
        <v>250</v>
      </c>
      <c r="I44" s="312"/>
      <c r="J44" s="313"/>
      <c r="K44" s="313"/>
      <c r="L44" s="313"/>
      <c r="M44" s="277"/>
      <c r="N44" s="660"/>
      <c r="T44" s="104">
        <v>52</v>
      </c>
      <c r="U44" s="104">
        <v>38</v>
      </c>
    </row>
    <row r="45" spans="1:27" ht="20.25" customHeight="1" thickBot="1">
      <c r="A45" s="1120"/>
      <c r="B45" s="655"/>
      <c r="C45" s="1214" t="s">
        <v>35</v>
      </c>
      <c r="D45" s="657">
        <f>SUM(F45*T37)/H45</f>
        <v>3</v>
      </c>
      <c r="E45" s="284">
        <f>SUM(F45*U37)/H45</f>
        <v>3</v>
      </c>
      <c r="F45" s="680">
        <f>SUM(F38)</f>
        <v>250</v>
      </c>
      <c r="G45" s="680"/>
      <c r="H45" s="653">
        <v>250</v>
      </c>
      <c r="I45" s="312"/>
      <c r="J45" s="313"/>
      <c r="K45" s="313"/>
      <c r="L45" s="313"/>
      <c r="M45" s="277"/>
      <c r="N45" s="660"/>
      <c r="T45" s="104">
        <v>6</v>
      </c>
      <c r="U45" s="104">
        <v>6</v>
      </c>
    </row>
    <row r="46" spans="1:27" ht="20.25" customHeight="1">
      <c r="A46" s="1120"/>
      <c r="B46" s="655"/>
      <c r="C46" s="1214" t="s">
        <v>37</v>
      </c>
      <c r="D46" s="657">
        <f>SUM(F47*T38)/H46</f>
        <v>190</v>
      </c>
      <c r="E46" s="284">
        <f>SUM(F47*U38)/H46</f>
        <v>190</v>
      </c>
      <c r="F46" s="680"/>
      <c r="G46" s="680"/>
      <c r="H46" s="653">
        <v>250</v>
      </c>
      <c r="I46" s="312"/>
      <c r="J46" s="313"/>
      <c r="K46" s="313"/>
      <c r="L46" s="313"/>
      <c r="M46" s="277"/>
      <c r="N46" s="660"/>
      <c r="T46" s="104">
        <v>6</v>
      </c>
      <c r="U46" s="104">
        <v>6</v>
      </c>
    </row>
    <row r="47" spans="1:27" ht="20.25" customHeight="1">
      <c r="A47" s="1120"/>
      <c r="B47" s="690"/>
      <c r="C47" s="1221"/>
      <c r="D47" s="692"/>
      <c r="E47" s="693"/>
      <c r="F47" s="680">
        <f>SUM(F38)</f>
        <v>250</v>
      </c>
      <c r="G47" s="680"/>
      <c r="H47" s="659">
        <v>100</v>
      </c>
      <c r="I47" s="312"/>
      <c r="J47" s="313"/>
      <c r="K47" s="313"/>
      <c r="L47" s="313"/>
      <c r="M47" s="277"/>
      <c r="N47" s="660"/>
      <c r="T47" s="104">
        <v>21</v>
      </c>
      <c r="U47" s="104">
        <v>18</v>
      </c>
    </row>
    <row r="48" spans="1:27" s="1200" customFormat="1" ht="24" customHeight="1">
      <c r="A48" s="1120"/>
      <c r="B48" s="944" t="s">
        <v>378</v>
      </c>
      <c r="C48" s="1216"/>
      <c r="D48" s="16"/>
      <c r="E48" s="16"/>
      <c r="F48" s="1197">
        <v>60</v>
      </c>
      <c r="G48" s="1197">
        <v>80</v>
      </c>
      <c r="H48" s="71">
        <v>80</v>
      </c>
      <c r="I48" s="276">
        <f>SUM(O48*G48)/H48</f>
        <v>12.44</v>
      </c>
      <c r="J48" s="276">
        <f>SUM(P48*G48)/H48</f>
        <v>9.24</v>
      </c>
      <c r="K48" s="276">
        <f>SUM(Q48*G48)/H48</f>
        <v>12.56</v>
      </c>
      <c r="L48" s="276">
        <f>SUM(R48*G48)/H48</f>
        <v>183</v>
      </c>
      <c r="M48" s="313">
        <f>SUM(S48*G48)/H48</f>
        <v>0.12</v>
      </c>
      <c r="N48" s="7">
        <v>44</v>
      </c>
      <c r="O48" s="1198">
        <v>12.44</v>
      </c>
      <c r="P48" s="1198">
        <v>9.24</v>
      </c>
      <c r="Q48" s="1198">
        <v>12.56</v>
      </c>
      <c r="R48" s="1198">
        <v>183</v>
      </c>
      <c r="S48" s="1198">
        <v>0.12</v>
      </c>
      <c r="T48" s="55"/>
      <c r="U48" s="55"/>
      <c r="V48" s="1199" t="s">
        <v>379</v>
      </c>
      <c r="W48" s="55"/>
      <c r="X48" s="55"/>
      <c r="Y48" s="55"/>
      <c r="Z48" s="55"/>
      <c r="AA48" s="55"/>
    </row>
    <row r="49" spans="1:27" s="1200" customFormat="1" ht="24" customHeight="1">
      <c r="A49" s="1120"/>
      <c r="B49" s="1209"/>
      <c r="C49" s="1217" t="s">
        <v>380</v>
      </c>
      <c r="D49" s="255">
        <v>70</v>
      </c>
      <c r="E49" s="255">
        <f>SUM(G49*U49)/H49</f>
        <v>59</v>
      </c>
      <c r="F49" s="251"/>
      <c r="G49" s="1197">
        <f>SUM(G48)</f>
        <v>80</v>
      </c>
      <c r="H49" s="71">
        <v>80</v>
      </c>
      <c r="I49" s="16"/>
      <c r="J49" s="16"/>
      <c r="K49" s="16"/>
      <c r="L49" s="16"/>
      <c r="M49" s="16"/>
      <c r="N49" s="7"/>
      <c r="O49" s="55"/>
      <c r="P49" s="55"/>
      <c r="Q49" s="55"/>
      <c r="R49" s="55"/>
      <c r="S49" s="55"/>
      <c r="T49" s="1198">
        <v>80</v>
      </c>
      <c r="U49" s="1198">
        <v>59</v>
      </c>
      <c r="V49" s="1199" t="s">
        <v>381</v>
      </c>
      <c r="W49" s="55"/>
      <c r="X49" s="55"/>
      <c r="Y49" s="55"/>
      <c r="Z49" s="55"/>
      <c r="AA49" s="55"/>
    </row>
    <row r="50" spans="1:27" s="1200" customFormat="1" ht="24" customHeight="1">
      <c r="A50" s="1120"/>
      <c r="B50" s="1209"/>
      <c r="C50" s="1217" t="s">
        <v>61</v>
      </c>
      <c r="D50" s="255">
        <f>SUM(G50*T50)/H50</f>
        <v>14</v>
      </c>
      <c r="E50" s="255">
        <f>SUM(G50*U50)/H50</f>
        <v>14</v>
      </c>
      <c r="F50" s="251"/>
      <c r="G50" s="1197">
        <f>SUM(G48)</f>
        <v>80</v>
      </c>
      <c r="H50" s="71">
        <v>80</v>
      </c>
      <c r="I50" s="16"/>
      <c r="J50" s="16"/>
      <c r="K50" s="16"/>
      <c r="L50" s="16"/>
      <c r="M50" s="16"/>
      <c r="N50" s="7"/>
      <c r="O50" s="55"/>
      <c r="P50" s="55"/>
      <c r="Q50" s="55"/>
      <c r="R50" s="55"/>
      <c r="S50" s="55"/>
      <c r="T50" s="1198">
        <v>14</v>
      </c>
      <c r="U50" s="1198">
        <v>14</v>
      </c>
      <c r="V50" s="1199" t="s">
        <v>382</v>
      </c>
      <c r="W50" s="55"/>
      <c r="X50" s="55"/>
      <c r="Y50" s="55"/>
      <c r="Z50" s="55"/>
      <c r="AA50" s="55"/>
    </row>
    <row r="51" spans="1:27" s="1200" customFormat="1" ht="24" customHeight="1">
      <c r="A51" s="1120"/>
      <c r="B51" s="1209"/>
      <c r="C51" s="1217" t="s">
        <v>94</v>
      </c>
      <c r="D51" s="255">
        <f>SUM(G51*T51)/H51</f>
        <v>19</v>
      </c>
      <c r="E51" s="255">
        <f>SUM(G51*U51)/H51</f>
        <v>19</v>
      </c>
      <c r="F51" s="251"/>
      <c r="G51" s="1197">
        <f>SUM(G48)</f>
        <v>80</v>
      </c>
      <c r="H51" s="71">
        <v>80</v>
      </c>
      <c r="I51" s="16"/>
      <c r="J51" s="16"/>
      <c r="K51" s="16"/>
      <c r="L51" s="16"/>
      <c r="M51" s="16"/>
      <c r="N51" s="7"/>
      <c r="O51" s="55"/>
      <c r="P51" s="55"/>
      <c r="Q51" s="55"/>
      <c r="R51" s="55"/>
      <c r="S51" s="55"/>
      <c r="T51" s="1198">
        <v>19</v>
      </c>
      <c r="U51" s="1198">
        <v>19</v>
      </c>
      <c r="V51" s="1199" t="s">
        <v>383</v>
      </c>
      <c r="W51" s="55"/>
      <c r="X51" s="55"/>
      <c r="Y51" s="55"/>
      <c r="Z51" s="55"/>
      <c r="AA51" s="55"/>
    </row>
    <row r="52" spans="1:27" s="1200" customFormat="1" ht="24" customHeight="1">
      <c r="A52" s="1120"/>
      <c r="B52" s="1209"/>
      <c r="C52" s="1217" t="s">
        <v>384</v>
      </c>
      <c r="D52" s="255">
        <f>SUM(G52*T52)/H52</f>
        <v>8</v>
      </c>
      <c r="E52" s="255">
        <f>SUM(G52*U52)/H52</f>
        <v>8</v>
      </c>
      <c r="F52" s="251"/>
      <c r="G52" s="1197">
        <f>SUM(G48)</f>
        <v>80</v>
      </c>
      <c r="H52" s="71">
        <v>80</v>
      </c>
      <c r="I52" s="16"/>
      <c r="J52" s="16"/>
      <c r="K52" s="16"/>
      <c r="L52" s="16"/>
      <c r="M52" s="16"/>
      <c r="N52" s="7"/>
      <c r="O52" s="55"/>
      <c r="P52" s="55"/>
      <c r="Q52" s="55"/>
      <c r="R52" s="55"/>
      <c r="S52" s="55"/>
      <c r="T52" s="1198">
        <v>8</v>
      </c>
      <c r="U52" s="1198">
        <v>8</v>
      </c>
      <c r="V52" s="1199" t="s">
        <v>73</v>
      </c>
      <c r="W52" s="1198" t="e">
        <f>SUM(D12,D17,D42,#REF!,D70,D76)</f>
        <v>#REF!</v>
      </c>
      <c r="X52" s="55"/>
      <c r="Y52" s="55"/>
      <c r="Z52" s="55"/>
      <c r="AA52" s="55"/>
    </row>
    <row r="53" spans="1:27" s="1200" customFormat="1" ht="24" customHeight="1">
      <c r="A53" s="1120"/>
      <c r="B53" s="1209"/>
      <c r="C53" s="1217" t="s">
        <v>82</v>
      </c>
      <c r="D53" s="255">
        <f>SUM(G53*T53)/H53</f>
        <v>5</v>
      </c>
      <c r="E53" s="255">
        <f>SUM(G53*U53)/H53</f>
        <v>5</v>
      </c>
      <c r="F53" s="251"/>
      <c r="G53" s="1197">
        <f>SUM(G48)</f>
        <v>80</v>
      </c>
      <c r="H53" s="71">
        <v>80</v>
      </c>
      <c r="I53" s="16"/>
      <c r="J53" s="16"/>
      <c r="K53" s="16"/>
      <c r="L53" s="16"/>
      <c r="M53" s="16"/>
      <c r="N53" s="7"/>
      <c r="O53" s="55"/>
      <c r="P53" s="55"/>
      <c r="Q53" s="55"/>
      <c r="R53" s="55"/>
      <c r="S53" s="55"/>
      <c r="T53" s="1198">
        <v>5</v>
      </c>
      <c r="U53" s="1198">
        <v>5</v>
      </c>
      <c r="V53" s="1199" t="s">
        <v>75</v>
      </c>
      <c r="W53" s="1198" t="e">
        <f>SUM(D13,D20,D47,D53,#REF!,D63,D77)</f>
        <v>#REF!</v>
      </c>
      <c r="X53" s="55"/>
      <c r="Y53" s="55"/>
      <c r="Z53" s="55"/>
      <c r="AA53" s="55"/>
    </row>
    <row r="54" spans="1:27" s="1200" customFormat="1" ht="24" customHeight="1">
      <c r="A54" s="1120"/>
      <c r="B54" s="1210"/>
      <c r="C54" s="1300"/>
      <c r="D54" s="255"/>
      <c r="E54" s="255"/>
      <c r="F54" s="1204"/>
      <c r="G54" s="1206"/>
      <c r="H54" s="68"/>
      <c r="I54" s="1064"/>
      <c r="J54" s="16"/>
      <c r="K54" s="16"/>
      <c r="L54" s="16"/>
      <c r="M54" s="22"/>
      <c r="N54" s="25"/>
      <c r="O54" s="55"/>
      <c r="P54" s="55"/>
      <c r="Q54" s="55"/>
      <c r="R54" s="55"/>
      <c r="S54" s="55"/>
      <c r="T54" s="1198"/>
      <c r="U54" s="1198"/>
      <c r="V54" s="1199"/>
      <c r="W54" s="1198"/>
      <c r="X54" s="55"/>
      <c r="Y54" s="55"/>
      <c r="Z54" s="55"/>
      <c r="AA54" s="55"/>
    </row>
    <row r="55" spans="1:27" ht="19.5" customHeight="1">
      <c r="A55" s="1120"/>
      <c r="B55" s="1201" t="s">
        <v>385</v>
      </c>
      <c r="C55" s="1300" t="s">
        <v>72</v>
      </c>
      <c r="D55" s="669">
        <v>69.5</v>
      </c>
      <c r="E55" s="284">
        <v>55.8</v>
      </c>
      <c r="F55" s="970"/>
      <c r="G55" s="660"/>
      <c r="H55" s="659">
        <v>50</v>
      </c>
      <c r="I55" s="388">
        <v>0.46800000000000003</v>
      </c>
      <c r="J55" s="284">
        <v>3.05</v>
      </c>
      <c r="K55" s="284">
        <v>4.6970000000000001</v>
      </c>
      <c r="L55" s="284">
        <v>46.94</v>
      </c>
      <c r="M55" s="314">
        <v>2.3250000000000002</v>
      </c>
      <c r="N55" s="660">
        <v>100</v>
      </c>
      <c r="O55" s="81"/>
      <c r="P55" s="81"/>
      <c r="Q55" s="81"/>
      <c r="R55" s="81"/>
      <c r="S55" s="81"/>
      <c r="T55" s="424"/>
      <c r="U55" s="425"/>
      <c r="W55" s="6"/>
      <c r="X55" s="6"/>
      <c r="Y55" s="6"/>
    </row>
    <row r="56" spans="1:27" ht="19.5" customHeight="1">
      <c r="A56" s="988"/>
      <c r="B56" s="1202"/>
      <c r="C56" s="1300" t="s">
        <v>73</v>
      </c>
      <c r="D56" s="669">
        <v>1.8</v>
      </c>
      <c r="E56" s="284">
        <v>1.8</v>
      </c>
      <c r="F56" s="970"/>
      <c r="G56" s="660"/>
      <c r="H56" s="659">
        <v>50</v>
      </c>
      <c r="I56" s="388"/>
      <c r="J56" s="284"/>
      <c r="K56" s="284"/>
      <c r="L56" s="284"/>
      <c r="M56" s="314"/>
      <c r="N56" s="660"/>
      <c r="O56" s="81"/>
      <c r="P56" s="81"/>
      <c r="Q56" s="81"/>
      <c r="R56" s="81"/>
      <c r="S56" s="81"/>
      <c r="T56" s="424"/>
      <c r="U56" s="425"/>
      <c r="W56" s="6"/>
      <c r="X56" s="6"/>
      <c r="Y56" s="6"/>
    </row>
    <row r="57" spans="1:27" ht="19.5" customHeight="1">
      <c r="A57" s="988"/>
      <c r="B57" s="1203"/>
      <c r="C57" s="1300" t="s">
        <v>92</v>
      </c>
      <c r="D57" s="669">
        <v>4.2</v>
      </c>
      <c r="E57" s="284">
        <v>4.2</v>
      </c>
      <c r="F57" s="970"/>
      <c r="G57" s="660"/>
      <c r="H57" s="659">
        <v>50</v>
      </c>
      <c r="I57" s="388"/>
      <c r="J57" s="284"/>
      <c r="K57" s="284"/>
      <c r="L57" s="284"/>
      <c r="M57" s="314"/>
      <c r="N57" s="660"/>
      <c r="O57" s="81"/>
      <c r="P57" s="81"/>
      <c r="Q57" s="81"/>
      <c r="R57" s="81"/>
      <c r="S57" s="81"/>
      <c r="T57" s="424"/>
      <c r="U57" s="425"/>
      <c r="W57" s="6"/>
      <c r="X57" s="6"/>
      <c r="Y57" s="6"/>
    </row>
    <row r="58" spans="1:27" ht="20.25" customHeight="1" thickBot="1">
      <c r="B58" s="619" t="s">
        <v>70</v>
      </c>
      <c r="C58" s="1265"/>
      <c r="D58" s="571">
        <v>50</v>
      </c>
      <c r="E58" s="528">
        <v>50</v>
      </c>
      <c r="F58" s="1205">
        <v>50</v>
      </c>
      <c r="G58" s="596">
        <v>30</v>
      </c>
      <c r="H58" s="572">
        <v>40</v>
      </c>
      <c r="I58" s="529">
        <v>3.06</v>
      </c>
      <c r="J58" s="530">
        <v>0.1</v>
      </c>
      <c r="K58" s="530">
        <v>9.44</v>
      </c>
      <c r="L58" s="530">
        <v>18.28</v>
      </c>
      <c r="M58" s="531">
        <v>0</v>
      </c>
      <c r="N58" s="551">
        <v>3</v>
      </c>
      <c r="O58" s="87"/>
      <c r="P58" s="87"/>
      <c r="Q58" s="87"/>
      <c r="R58" s="87"/>
      <c r="S58" s="87"/>
      <c r="T58" s="104">
        <v>11</v>
      </c>
      <c r="U58" s="104">
        <v>11</v>
      </c>
    </row>
    <row r="59" spans="1:27" ht="20.25" customHeight="1">
      <c r="B59" s="662" t="s">
        <v>101</v>
      </c>
      <c r="C59" s="1215" t="s">
        <v>90</v>
      </c>
      <c r="D59" s="657">
        <v>0.18</v>
      </c>
      <c r="E59" s="284">
        <v>0.18</v>
      </c>
      <c r="F59" s="680">
        <v>180</v>
      </c>
      <c r="G59" s="680">
        <v>150</v>
      </c>
      <c r="H59" s="659">
        <v>180</v>
      </c>
      <c r="I59" s="279">
        <v>0.4</v>
      </c>
      <c r="J59" s="280">
        <v>0.02</v>
      </c>
      <c r="K59" s="280">
        <v>24.38</v>
      </c>
      <c r="L59" s="280">
        <v>102</v>
      </c>
      <c r="M59" s="274">
        <v>0.36</v>
      </c>
      <c r="N59" s="660">
        <v>89</v>
      </c>
      <c r="O59" s="87"/>
      <c r="P59" s="87"/>
      <c r="Q59" s="87"/>
      <c r="R59" s="87"/>
      <c r="S59" s="87"/>
      <c r="T59" s="104">
        <v>3</v>
      </c>
      <c r="U59" s="104">
        <v>3</v>
      </c>
    </row>
    <row r="60" spans="1:27" ht="20.25" customHeight="1">
      <c r="B60" s="655"/>
      <c r="C60" s="1215" t="s">
        <v>71</v>
      </c>
      <c r="D60" s="657">
        <v>153</v>
      </c>
      <c r="E60" s="284">
        <v>153</v>
      </c>
      <c r="F60" s="680">
        <f>SUM(F59)</f>
        <v>180</v>
      </c>
      <c r="G60" s="680"/>
      <c r="H60" s="659">
        <v>180</v>
      </c>
      <c r="I60" s="312"/>
      <c r="J60" s="313"/>
      <c r="K60" s="313"/>
      <c r="L60" s="313"/>
      <c r="M60" s="314"/>
      <c r="N60" s="660"/>
      <c r="O60" s="87"/>
      <c r="P60" s="87"/>
      <c r="Q60" s="87"/>
      <c r="R60" s="87"/>
      <c r="S60" s="87"/>
      <c r="T60" s="104">
        <v>4</v>
      </c>
      <c r="U60" s="104">
        <v>4</v>
      </c>
    </row>
    <row r="61" spans="1:27" ht="20.25" customHeight="1">
      <c r="B61" s="655"/>
      <c r="C61" s="1214" t="s">
        <v>89</v>
      </c>
      <c r="D61" s="657">
        <v>18</v>
      </c>
      <c r="E61" s="284">
        <v>18</v>
      </c>
      <c r="F61" s="680">
        <f>SUM(F59)</f>
        <v>180</v>
      </c>
      <c r="G61" s="680"/>
      <c r="H61" s="659">
        <v>180</v>
      </c>
      <c r="I61" s="312"/>
      <c r="J61" s="313"/>
      <c r="K61" s="313"/>
      <c r="L61" s="313"/>
      <c r="M61" s="314"/>
      <c r="N61" s="660"/>
      <c r="O61" s="87"/>
      <c r="P61" s="87"/>
      <c r="Q61" s="87"/>
      <c r="R61" s="87"/>
      <c r="S61" s="87"/>
      <c r="T61" s="104">
        <v>12</v>
      </c>
      <c r="U61" s="104">
        <v>12</v>
      </c>
    </row>
    <row r="62" spans="1:27" ht="20.25" customHeight="1" thickBot="1">
      <c r="B62" s="695"/>
      <c r="C62" s="1225" t="s">
        <v>73</v>
      </c>
      <c r="D62" s="657">
        <v>15</v>
      </c>
      <c r="E62" s="284">
        <v>15</v>
      </c>
      <c r="F62" s="680">
        <f>SUM(F59)</f>
        <v>180</v>
      </c>
      <c r="G62" s="680"/>
      <c r="H62" s="659">
        <v>180</v>
      </c>
      <c r="I62" s="388"/>
      <c r="J62" s="284"/>
      <c r="K62" s="284"/>
      <c r="L62" s="284"/>
      <c r="M62" s="314"/>
      <c r="N62" s="660"/>
      <c r="O62" s="87"/>
      <c r="P62" s="87"/>
      <c r="Q62" s="87"/>
      <c r="R62" s="87"/>
      <c r="S62" s="87"/>
      <c r="T62" s="104">
        <v>2</v>
      </c>
      <c r="U62" s="104">
        <v>2</v>
      </c>
    </row>
    <row r="63" spans="1:27" ht="20.25" customHeight="1" thickBot="1">
      <c r="B63" s="697"/>
      <c r="C63" s="1220"/>
      <c r="D63" s="678"/>
      <c r="E63" s="679"/>
      <c r="F63" s="680">
        <f>SUM(F59)</f>
        <v>180</v>
      </c>
      <c r="G63" s="680"/>
      <c r="H63" s="681">
        <f>SUM(H38:H62)</f>
        <v>3740</v>
      </c>
      <c r="I63" s="698"/>
      <c r="J63" s="699"/>
      <c r="K63" s="699"/>
      <c r="L63" s="699"/>
      <c r="M63" s="315"/>
      <c r="N63" s="509"/>
      <c r="O63" s="104">
        <v>0.7</v>
      </c>
      <c r="P63" s="104">
        <v>2.04</v>
      </c>
      <c r="Q63" s="104">
        <v>2.93</v>
      </c>
      <c r="R63" s="104">
        <v>37</v>
      </c>
      <c r="S63" s="87">
        <v>1.9E-2</v>
      </c>
      <c r="T63" s="104"/>
      <c r="U63" s="104"/>
    </row>
    <row r="64" spans="1:27" ht="20.25" customHeight="1" thickBot="1">
      <c r="B64" s="685" t="s">
        <v>76</v>
      </c>
      <c r="C64" s="1214"/>
      <c r="D64" s="275"/>
      <c r="E64" s="276"/>
      <c r="F64" s="680">
        <v>750</v>
      </c>
      <c r="G64" s="680">
        <v>640</v>
      </c>
      <c r="H64" s="700">
        <v>50</v>
      </c>
      <c r="I64" s="678">
        <f>SUM(I38:I63)</f>
        <v>18.357999999999997</v>
      </c>
      <c r="J64" s="679">
        <f>SUM(J38:J63)</f>
        <v>17.520000000000003</v>
      </c>
      <c r="K64" s="679">
        <f>SUM(K38:K63)</f>
        <v>67.997</v>
      </c>
      <c r="L64" s="679">
        <f>SUM(L38:L63)</f>
        <v>471.97</v>
      </c>
      <c r="M64" s="1207">
        <f>SUM(M29:M63)</f>
        <v>17.864999999999998</v>
      </c>
      <c r="N64" s="683"/>
      <c r="O64" s="104"/>
      <c r="P64" s="104"/>
      <c r="Q64" s="104"/>
      <c r="R64" s="104"/>
      <c r="S64" s="87"/>
      <c r="T64" s="104">
        <v>13</v>
      </c>
      <c r="U64" s="104">
        <v>13</v>
      </c>
    </row>
    <row r="65" spans="1:25" ht="20.25" customHeight="1">
      <c r="A65" s="49" t="s">
        <v>19</v>
      </c>
      <c r="B65" s="655" t="s">
        <v>26</v>
      </c>
      <c r="C65" s="1214" t="s">
        <v>46</v>
      </c>
      <c r="D65" s="657">
        <v>58.8</v>
      </c>
      <c r="E65" s="284">
        <v>58</v>
      </c>
      <c r="F65" s="680">
        <v>130</v>
      </c>
      <c r="G65" s="680">
        <v>100</v>
      </c>
      <c r="H65" s="700">
        <v>50</v>
      </c>
      <c r="I65" s="272">
        <v>13.98</v>
      </c>
      <c r="J65" s="273">
        <v>9.7100000000000009</v>
      </c>
      <c r="K65" s="273">
        <v>22.42</v>
      </c>
      <c r="L65" s="273">
        <v>233</v>
      </c>
      <c r="M65" s="274">
        <v>0.3</v>
      </c>
      <c r="N65" s="660">
        <v>41</v>
      </c>
      <c r="O65" s="87"/>
      <c r="P65" s="87"/>
      <c r="Q65" s="87"/>
      <c r="R65" s="87"/>
      <c r="S65" s="87"/>
      <c r="T65" s="104">
        <v>4</v>
      </c>
      <c r="U65" s="104">
        <v>4</v>
      </c>
    </row>
    <row r="66" spans="1:25" ht="20.25" customHeight="1">
      <c r="A66" s="514"/>
      <c r="B66" s="655"/>
      <c r="C66" s="1214" t="s">
        <v>49</v>
      </c>
      <c r="D66" s="657">
        <f t="shared" ref="D66:D70" si="12">SUM(F67*T58)/H66</f>
        <v>28.6</v>
      </c>
      <c r="E66" s="284">
        <f t="shared" ref="E66:E70" si="13">SUM(F67*U58)/H66</f>
        <v>28.6</v>
      </c>
      <c r="F66" s="680">
        <f>SUM(F65)</f>
        <v>130</v>
      </c>
      <c r="G66" s="680"/>
      <c r="H66" s="700">
        <v>50</v>
      </c>
      <c r="I66" s="312"/>
      <c r="J66" s="313"/>
      <c r="K66" s="313"/>
      <c r="L66" s="313"/>
      <c r="M66" s="277"/>
      <c r="N66" s="660"/>
      <c r="O66" s="87"/>
      <c r="P66" s="87"/>
      <c r="Q66" s="87"/>
      <c r="R66" s="87"/>
      <c r="S66" s="87"/>
      <c r="T66" s="104">
        <v>40</v>
      </c>
      <c r="U66" s="104">
        <v>40</v>
      </c>
    </row>
    <row r="67" spans="1:25" ht="20.25" customHeight="1">
      <c r="A67" s="514"/>
      <c r="B67" s="655"/>
      <c r="C67" s="1214" t="s">
        <v>36</v>
      </c>
      <c r="D67" s="657">
        <f t="shared" si="12"/>
        <v>7.8</v>
      </c>
      <c r="E67" s="284">
        <f t="shared" si="13"/>
        <v>7.8</v>
      </c>
      <c r="F67" s="680">
        <f>SUM(F65)</f>
        <v>130</v>
      </c>
      <c r="G67" s="680"/>
      <c r="H67" s="700">
        <v>50</v>
      </c>
      <c r="I67" s="312"/>
      <c r="J67" s="313"/>
      <c r="K67" s="313"/>
      <c r="L67" s="313"/>
      <c r="M67" s="277"/>
      <c r="N67" s="660"/>
      <c r="O67" s="87"/>
      <c r="P67" s="87"/>
      <c r="Q67" s="87"/>
      <c r="R67" s="87"/>
      <c r="S67" s="87"/>
      <c r="T67" s="104">
        <v>5</v>
      </c>
      <c r="U67" s="104">
        <v>5</v>
      </c>
    </row>
    <row r="68" spans="1:25" ht="20.25" customHeight="1">
      <c r="A68" s="514"/>
      <c r="B68" s="655"/>
      <c r="C68" s="1214" t="s">
        <v>52</v>
      </c>
      <c r="D68" s="657">
        <f t="shared" si="12"/>
        <v>10.4</v>
      </c>
      <c r="E68" s="284">
        <f t="shared" si="13"/>
        <v>10.4</v>
      </c>
      <c r="F68" s="680">
        <f>SUM(F65)</f>
        <v>130</v>
      </c>
      <c r="G68" s="680"/>
      <c r="H68" s="700">
        <v>50</v>
      </c>
      <c r="I68" s="312"/>
      <c r="J68" s="313"/>
      <c r="K68" s="313"/>
      <c r="L68" s="313"/>
      <c r="M68" s="277"/>
      <c r="N68" s="660"/>
      <c r="O68" s="152">
        <v>5.22</v>
      </c>
      <c r="P68" s="87">
        <v>4.5</v>
      </c>
      <c r="Q68" s="87">
        <v>7.2</v>
      </c>
      <c r="R68" s="87">
        <v>95.4</v>
      </c>
      <c r="S68" s="87">
        <v>1.26</v>
      </c>
      <c r="T68" s="104">
        <v>187</v>
      </c>
      <c r="U68" s="104">
        <v>180</v>
      </c>
    </row>
    <row r="69" spans="1:25" ht="18.75">
      <c r="A69" s="514"/>
      <c r="B69" s="655"/>
      <c r="C69" s="1214" t="s">
        <v>34</v>
      </c>
      <c r="D69" s="657">
        <f t="shared" si="12"/>
        <v>31.2</v>
      </c>
      <c r="E69" s="284">
        <f t="shared" si="13"/>
        <v>31.2</v>
      </c>
      <c r="F69" s="680">
        <f>SUM(F65)</f>
        <v>130</v>
      </c>
      <c r="G69" s="680"/>
      <c r="H69" s="700">
        <v>50</v>
      </c>
      <c r="I69" s="312"/>
      <c r="J69" s="313"/>
      <c r="K69" s="313"/>
      <c r="L69" s="313"/>
      <c r="M69" s="277"/>
      <c r="N69" s="660"/>
      <c r="O69" s="435">
        <v>1.85</v>
      </c>
      <c r="P69" s="436">
        <v>2.2000000000000002</v>
      </c>
      <c r="Q69" s="436">
        <v>41.6</v>
      </c>
      <c r="R69" s="436">
        <v>115</v>
      </c>
      <c r="S69" s="428">
        <v>0</v>
      </c>
      <c r="T69" s="104">
        <v>30</v>
      </c>
      <c r="U69" s="104">
        <v>30</v>
      </c>
      <c r="V69" s="6"/>
      <c r="W69" s="6"/>
      <c r="X69" s="6"/>
      <c r="Y69" s="6"/>
    </row>
    <row r="70" spans="1:25" ht="20.25" customHeight="1" thickBot="1">
      <c r="A70" s="514"/>
      <c r="B70" s="655"/>
      <c r="C70" s="1214" t="s">
        <v>45</v>
      </c>
      <c r="D70" s="657">
        <f t="shared" si="12"/>
        <v>5.2</v>
      </c>
      <c r="E70" s="284">
        <f t="shared" si="13"/>
        <v>5.2</v>
      </c>
      <c r="F70" s="680">
        <f>SUM(F65)</f>
        <v>130</v>
      </c>
      <c r="G70" s="680"/>
      <c r="H70" s="700">
        <v>50</v>
      </c>
      <c r="I70" s="312"/>
      <c r="J70" s="313"/>
      <c r="K70" s="313"/>
      <c r="L70" s="313"/>
      <c r="M70" s="277"/>
      <c r="N70" s="660"/>
      <c r="O70" s="105">
        <f>SUM(O58:O69)</f>
        <v>7.77</v>
      </c>
      <c r="P70" s="105">
        <f>SUM(P58:P69)</f>
        <v>8.74</v>
      </c>
      <c r="Q70" s="105">
        <f>SUM(Q58:Q69)</f>
        <v>51.730000000000004</v>
      </c>
      <c r="R70" s="105">
        <f>SUM(R58:R69)</f>
        <v>247.4</v>
      </c>
      <c r="S70" s="73">
        <f>SUM(S58:S69)</f>
        <v>1.2789999999999999</v>
      </c>
      <c r="T70" s="121"/>
      <c r="U70" s="121"/>
    </row>
    <row r="71" spans="1:25" s="12" customFormat="1" ht="18" customHeight="1" thickBot="1">
      <c r="A71" s="514"/>
      <c r="B71" s="655"/>
      <c r="C71" s="1214"/>
      <c r="D71" s="275"/>
      <c r="E71" s="276"/>
      <c r="F71" s="680">
        <f>SUM(F65)</f>
        <v>130</v>
      </c>
      <c r="G71" s="680"/>
      <c r="H71" s="659">
        <v>50</v>
      </c>
      <c r="I71" s="276"/>
      <c r="J71" s="276"/>
      <c r="K71" s="313"/>
      <c r="L71" s="313"/>
      <c r="M71" s="277"/>
      <c r="N71" s="660"/>
      <c r="O71" s="126"/>
      <c r="P71" s="127"/>
      <c r="Q71" s="127"/>
      <c r="R71" s="127"/>
      <c r="S71" s="128"/>
      <c r="T71" s="212"/>
      <c r="U71" s="213"/>
      <c r="V71" s="96"/>
    </row>
    <row r="72" spans="1:25" ht="20.25" customHeight="1">
      <c r="A72" s="514"/>
      <c r="B72" s="662" t="s">
        <v>237</v>
      </c>
      <c r="C72" s="1214" t="s">
        <v>74</v>
      </c>
      <c r="D72" s="657">
        <f>SUM(F73*T64)/H72</f>
        <v>15.6</v>
      </c>
      <c r="E72" s="284">
        <f>SUM(F73*U64)/H72</f>
        <v>15.6</v>
      </c>
      <c r="F72" s="680">
        <v>60</v>
      </c>
      <c r="G72" s="680">
        <v>30</v>
      </c>
      <c r="H72" s="659">
        <v>50</v>
      </c>
      <c r="I72" s="279">
        <f>SUM(O63*F72)/H71</f>
        <v>0.84</v>
      </c>
      <c r="J72" s="280">
        <f>SUM(P63*F72)/H71</f>
        <v>2.448</v>
      </c>
      <c r="K72" s="280">
        <f>SUM(Q63*F72)/H71</f>
        <v>3.516</v>
      </c>
      <c r="L72" s="280">
        <f>SUM(R63*F72)/H71</f>
        <v>44.4</v>
      </c>
      <c r="M72" s="281">
        <f>SUM(S63*F72)/H71</f>
        <v>2.2799999999999997E-2</v>
      </c>
      <c r="N72" s="660">
        <v>63</v>
      </c>
      <c r="O72" s="73">
        <f>SUM(O70,O55,O28,O27)</f>
        <v>11.189999999999998</v>
      </c>
      <c r="P72" s="73">
        <f>SUM(P70,P55,P28,P27)</f>
        <v>15.8</v>
      </c>
      <c r="Q72" s="73">
        <f>SUM(Q70,Q55,Q28,Q27)</f>
        <v>88.5</v>
      </c>
      <c r="R72" s="73">
        <f>SUM(R70,R55,R28,R27)</f>
        <v>473.04999999999995</v>
      </c>
      <c r="S72" s="73">
        <f>SUM(S70,S55,S28,S27)</f>
        <v>10.699</v>
      </c>
      <c r="T72" s="121"/>
      <c r="U72" s="121"/>
    </row>
    <row r="73" spans="1:25" s="10" customFormat="1" ht="20.25" customHeight="1">
      <c r="A73" s="514"/>
      <c r="B73" s="655"/>
      <c r="C73" s="1214" t="s">
        <v>86</v>
      </c>
      <c r="D73" s="657">
        <f>SUM(F74*T65)/H73</f>
        <v>4.8</v>
      </c>
      <c r="E73" s="284">
        <f>SUM(F74*U65)/H73</f>
        <v>4.8</v>
      </c>
      <c r="F73" s="680">
        <f>SUM(F72)</f>
        <v>60</v>
      </c>
      <c r="G73" s="680"/>
      <c r="H73" s="659">
        <v>50</v>
      </c>
      <c r="I73" s="275"/>
      <c r="J73" s="276"/>
      <c r="K73" s="276"/>
      <c r="L73" s="276"/>
      <c r="M73" s="277"/>
      <c r="N73" s="660"/>
      <c r="O73" s="160"/>
      <c r="P73" s="160"/>
      <c r="Q73" s="160"/>
      <c r="R73" s="160"/>
      <c r="S73" s="160"/>
      <c r="T73" s="406"/>
      <c r="U73" s="406"/>
      <c r="V73" s="160"/>
      <c r="W73" s="160"/>
      <c r="X73" s="160"/>
      <c r="Y73" s="18"/>
    </row>
    <row r="74" spans="1:25" s="73" customFormat="1" ht="20.25" customHeight="1">
      <c r="A74" s="986"/>
      <c r="B74" s="655"/>
      <c r="C74" s="1214" t="s">
        <v>71</v>
      </c>
      <c r="D74" s="657">
        <f>SUM(F75*T66)/H74</f>
        <v>48</v>
      </c>
      <c r="E74" s="284">
        <f>SUM(F75*U66)/H74</f>
        <v>48</v>
      </c>
      <c r="F74" s="680">
        <f>SUM(F72)</f>
        <v>60</v>
      </c>
      <c r="G74" s="680"/>
      <c r="H74" s="659">
        <v>50</v>
      </c>
      <c r="I74" s="312"/>
      <c r="J74" s="313"/>
      <c r="K74" s="313"/>
      <c r="L74" s="313"/>
      <c r="M74" s="277"/>
      <c r="N74" s="660"/>
      <c r="T74" s="121"/>
      <c r="U74" s="121"/>
    </row>
    <row r="75" spans="1:25" ht="20.25" customHeight="1">
      <c r="A75" s="986"/>
      <c r="B75" s="655"/>
      <c r="C75" s="1214" t="s">
        <v>73</v>
      </c>
      <c r="D75" s="657">
        <f>SUM(F76*T67)/H75</f>
        <v>6</v>
      </c>
      <c r="E75" s="284">
        <f>SUM(F76*U67)/H75</f>
        <v>6</v>
      </c>
      <c r="F75" s="680">
        <f>SUM(F72)</f>
        <v>60</v>
      </c>
      <c r="G75" s="680"/>
      <c r="H75" s="659">
        <v>50</v>
      </c>
      <c r="I75" s="312"/>
      <c r="J75" s="313"/>
      <c r="K75" s="313"/>
      <c r="L75" s="313"/>
      <c r="M75" s="277"/>
      <c r="N75" s="660"/>
      <c r="T75" s="121"/>
      <c r="U75" s="121"/>
      <c r="Y75" s="6"/>
    </row>
    <row r="76" spans="1:25" ht="20.25" customHeight="1">
      <c r="A76" s="986"/>
      <c r="B76" s="655"/>
      <c r="C76" s="1214" t="s">
        <v>75</v>
      </c>
      <c r="D76" s="657">
        <v>4</v>
      </c>
      <c r="E76" s="284">
        <v>4</v>
      </c>
      <c r="F76" s="680">
        <f>SUM(F72)</f>
        <v>60</v>
      </c>
      <c r="G76" s="680"/>
      <c r="H76" s="659">
        <v>180</v>
      </c>
      <c r="I76" s="312"/>
      <c r="J76" s="313"/>
      <c r="K76" s="313"/>
      <c r="L76" s="313"/>
      <c r="M76" s="277"/>
      <c r="N76" s="660"/>
      <c r="T76" s="121"/>
      <c r="U76" s="121"/>
      <c r="Y76" s="6"/>
    </row>
    <row r="77" spans="1:25" ht="20.25" customHeight="1" thickBot="1">
      <c r="A77" s="986"/>
      <c r="B77" s="701" t="s">
        <v>25</v>
      </c>
      <c r="C77" s="1219"/>
      <c r="D77" s="657">
        <v>187</v>
      </c>
      <c r="E77" s="284">
        <v>180</v>
      </c>
      <c r="F77" s="680">
        <v>180</v>
      </c>
      <c r="G77" s="680">
        <v>150</v>
      </c>
      <c r="H77" s="703">
        <v>30</v>
      </c>
      <c r="I77" s="275">
        <f>SUM(O68*F77)/H76</f>
        <v>5.22</v>
      </c>
      <c r="J77" s="276">
        <f>SUM(P68*F77)/H76</f>
        <v>4.5</v>
      </c>
      <c r="K77" s="276">
        <f>SUM(Q68*F77)/H76</f>
        <v>7.2</v>
      </c>
      <c r="L77" s="276">
        <f>SUM(R68*F77)/H76</f>
        <v>95.4</v>
      </c>
      <c r="M77" s="277">
        <f>SUM(S68*F77)/H76</f>
        <v>1.26</v>
      </c>
      <c r="N77" s="660">
        <v>73</v>
      </c>
      <c r="T77" s="121"/>
      <c r="U77" s="121"/>
      <c r="Y77" s="6"/>
    </row>
    <row r="78" spans="1:25" ht="20.25" customHeight="1" thickBot="1">
      <c r="A78" s="986"/>
      <c r="B78" s="704" t="s">
        <v>206</v>
      </c>
      <c r="C78" s="1289"/>
      <c r="D78" s="309">
        <v>30</v>
      </c>
      <c r="E78" s="311">
        <v>30</v>
      </c>
      <c r="F78" s="680">
        <v>30</v>
      </c>
      <c r="G78" s="680">
        <v>30</v>
      </c>
      <c r="H78" s="681">
        <f>SUM(H65:H77)</f>
        <v>760</v>
      </c>
      <c r="I78" s="437">
        <v>1.85</v>
      </c>
      <c r="J78" s="438">
        <v>2.2000000000000002</v>
      </c>
      <c r="K78" s="438">
        <v>41.6</v>
      </c>
      <c r="L78" s="438">
        <v>115</v>
      </c>
      <c r="M78" s="705">
        <v>0</v>
      </c>
      <c r="N78" s="666">
        <v>101</v>
      </c>
      <c r="T78" s="404"/>
      <c r="U78" s="404"/>
      <c r="Y78" s="6"/>
    </row>
    <row r="79" spans="1:25" ht="20.25" customHeight="1" thickBot="1">
      <c r="A79" s="986"/>
      <c r="B79" s="685" t="s">
        <v>76</v>
      </c>
      <c r="C79" s="1230"/>
      <c r="D79" s="706"/>
      <c r="E79" s="707"/>
      <c r="F79" s="680">
        <f>SUM(F65,F72,F77,F78)</f>
        <v>400</v>
      </c>
      <c r="G79" s="680">
        <v>310</v>
      </c>
      <c r="H79" s="708"/>
      <c r="I79" s="709">
        <f t="shared" ref="I79:M79" si="14">SUM(I65:I78)</f>
        <v>21.89</v>
      </c>
      <c r="J79" s="707">
        <f t="shared" si="14"/>
        <v>18.858000000000001</v>
      </c>
      <c r="K79" s="707">
        <f t="shared" si="14"/>
        <v>74.736000000000004</v>
      </c>
      <c r="L79" s="707">
        <f t="shared" si="14"/>
        <v>487.79999999999995</v>
      </c>
      <c r="M79" s="682">
        <f t="shared" si="14"/>
        <v>1.5828</v>
      </c>
      <c r="N79" s="683"/>
      <c r="T79" s="121"/>
      <c r="U79" s="121"/>
      <c r="Y79" s="6"/>
    </row>
    <row r="80" spans="1:25" ht="20.25" customHeight="1" thickBot="1">
      <c r="A80" s="548" t="s">
        <v>208</v>
      </c>
      <c r="B80" s="683" t="s">
        <v>161</v>
      </c>
      <c r="C80" s="1289"/>
      <c r="D80" s="310">
        <v>6</v>
      </c>
      <c r="E80" s="311">
        <v>6</v>
      </c>
      <c r="F80" s="680">
        <v>6</v>
      </c>
      <c r="G80" s="680">
        <v>6</v>
      </c>
      <c r="H80" s="681">
        <f>SUM(H78,H63,H28,H27)</f>
        <v>6419</v>
      </c>
      <c r="I80" s="709"/>
      <c r="J80" s="707"/>
      <c r="K80" s="707"/>
      <c r="L80" s="707"/>
      <c r="M80" s="710"/>
      <c r="N80" s="711"/>
      <c r="T80" s="121"/>
      <c r="U80" s="121"/>
      <c r="Y80" s="6"/>
    </row>
    <row r="81" spans="1:25" ht="20.25" customHeight="1" thickBot="1">
      <c r="A81" s="985"/>
      <c r="B81" s="712" t="s">
        <v>77</v>
      </c>
      <c r="C81" s="1301"/>
      <c r="D81" s="405"/>
      <c r="E81" s="545"/>
      <c r="F81" s="680">
        <f>SUM(F79,F64,F28,F27)</f>
        <v>1725</v>
      </c>
      <c r="G81" s="680">
        <v>1420</v>
      </c>
      <c r="H81" s="713"/>
      <c r="I81" s="678">
        <f>SUM(I79,I64,I28,I27)</f>
        <v>44.13491729323308</v>
      </c>
      <c r="J81" s="679">
        <f>SUM(J79,J64,J28,J27)</f>
        <v>45.288877192982461</v>
      </c>
      <c r="K81" s="679">
        <f>SUM(K79,K64,K28,K27)</f>
        <v>181.11698496240601</v>
      </c>
      <c r="L81" s="679">
        <f>SUM(L12:L80)</f>
        <v>2755.1941353383463</v>
      </c>
      <c r="M81" s="682">
        <f>SUM(M79,M64,M28,M27)</f>
        <v>27.885343859649119</v>
      </c>
      <c r="N81" s="683"/>
      <c r="T81" s="121"/>
      <c r="U81" s="121"/>
      <c r="Y81" s="6"/>
    </row>
    <row r="82" spans="1:25" ht="20.25" customHeight="1">
      <c r="A82" s="984"/>
      <c r="B82" s="1071"/>
      <c r="C82" s="1302"/>
      <c r="D82" s="398">
        <v>411</v>
      </c>
      <c r="E82" s="398"/>
      <c r="F82" s="680"/>
      <c r="G82" s="680"/>
      <c r="H82" s="501"/>
      <c r="I82" s="714"/>
      <c r="J82" s="714"/>
      <c r="K82" s="714"/>
      <c r="L82" s="714"/>
      <c r="M82" s="714"/>
      <c r="N82" s="715"/>
      <c r="T82" s="121"/>
      <c r="U82" s="121"/>
      <c r="Y82" s="6"/>
    </row>
    <row r="83" spans="1:25" ht="20.25" customHeight="1" thickBot="1">
      <c r="A83" s="985"/>
      <c r="B83" s="1073"/>
      <c r="C83" s="1218"/>
      <c r="D83" s="284"/>
      <c r="E83" s="284"/>
      <c r="F83" s="680"/>
      <c r="G83" s="680"/>
      <c r="H83" s="665"/>
      <c r="I83" s="716"/>
      <c r="J83" s="716"/>
      <c r="K83" s="716"/>
      <c r="L83" s="716"/>
      <c r="M83" s="716"/>
      <c r="N83" s="501"/>
      <c r="Y83" s="6"/>
    </row>
    <row r="84" spans="1:25" ht="20.25" customHeight="1">
      <c r="C84" s="1218"/>
      <c r="D84" s="284"/>
      <c r="E84" s="284"/>
      <c r="N84" s="6"/>
      <c r="O84" s="89"/>
      <c r="P84" s="89"/>
      <c r="Q84" s="89"/>
      <c r="R84" s="89"/>
      <c r="T84" s="104"/>
      <c r="U84" s="104"/>
      <c r="Y84" s="6"/>
    </row>
    <row r="85" spans="1:25" ht="20.25" customHeight="1">
      <c r="C85" s="1218"/>
      <c r="D85" s="284"/>
      <c r="E85" s="284"/>
      <c r="N85" s="6"/>
      <c r="Y85" s="6"/>
    </row>
    <row r="86" spans="1:25" ht="20.25" customHeight="1">
      <c r="C86" s="1303"/>
      <c r="D86" s="320"/>
      <c r="E86" s="320"/>
      <c r="N86" s="6"/>
      <c r="Y86" s="6"/>
    </row>
    <row r="87" spans="1:25" ht="20.25" customHeight="1">
      <c r="C87" s="1218"/>
      <c r="D87" s="284"/>
      <c r="E87" s="284"/>
      <c r="N87" s="6"/>
    </row>
    <row r="88" spans="1:25" ht="20.25" customHeight="1">
      <c r="C88" s="1218"/>
      <c r="D88" s="284"/>
      <c r="E88" s="284"/>
      <c r="N88" s="6"/>
    </row>
    <row r="89" spans="1:25" ht="20.25" customHeight="1">
      <c r="C89" s="1218"/>
      <c r="D89" s="284"/>
      <c r="E89" s="284"/>
      <c r="N89" s="6"/>
    </row>
    <row r="90" spans="1:25" ht="20.25" customHeight="1">
      <c r="C90" s="1218"/>
      <c r="D90" s="284"/>
      <c r="E90" s="284"/>
      <c r="N90" s="6"/>
    </row>
    <row r="91" spans="1:25" ht="20.25" customHeight="1">
      <c r="N91" s="6"/>
    </row>
    <row r="92" spans="1:25" ht="20.25" customHeight="1">
      <c r="C92" s="1233"/>
      <c r="D92" s="255"/>
      <c r="E92" s="255"/>
      <c r="N92" s="6"/>
    </row>
    <row r="93" spans="1:25" ht="20.25" customHeight="1">
      <c r="B93" s="1007"/>
      <c r="I93" s="276"/>
      <c r="J93" s="276"/>
      <c r="K93" s="276"/>
      <c r="L93" s="276"/>
      <c r="N93" s="6"/>
    </row>
    <row r="94" spans="1:25" ht="20.25" customHeight="1">
      <c r="N94" s="6"/>
    </row>
    <row r="95" spans="1:25" ht="20.25" customHeight="1">
      <c r="N95" s="6"/>
    </row>
  </sheetData>
  <mergeCells count="12">
    <mergeCell ref="O10:Q10"/>
    <mergeCell ref="F10:F11"/>
    <mergeCell ref="A29:A55"/>
    <mergeCell ref="A12:A27"/>
    <mergeCell ref="B29:B37"/>
    <mergeCell ref="I3:K3"/>
    <mergeCell ref="I5:K5"/>
    <mergeCell ref="A9:M9"/>
    <mergeCell ref="A10:A11"/>
    <mergeCell ref="B10:B11"/>
    <mergeCell ref="H10:H11"/>
    <mergeCell ref="I10:K10"/>
  </mergeCells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134"/>
  <sheetViews>
    <sheetView view="pageBreakPreview" topLeftCell="A4" zoomScale="60" workbookViewId="0">
      <selection activeCell="G66" sqref="G66:G76"/>
    </sheetView>
  </sheetViews>
  <sheetFormatPr defaultRowHeight="22.5" customHeight="1"/>
  <cols>
    <col min="1" max="1" width="21.85546875" style="16" customWidth="1"/>
    <col min="2" max="2" width="31.28515625" style="483" customWidth="1"/>
    <col min="3" max="3" width="29.85546875" style="1216" customWidth="1"/>
    <col min="4" max="5" width="13.140625" style="321" customWidth="1"/>
    <col min="6" max="7" width="7.7109375" style="6" customWidth="1"/>
    <col min="8" max="8" width="4.140625" style="56" customWidth="1"/>
    <col min="9" max="9" width="12.28515625" style="321" bestFit="1" customWidth="1"/>
    <col min="10" max="10" width="9.28515625" style="321" bestFit="1" customWidth="1"/>
    <col min="11" max="11" width="9.42578125" style="321" bestFit="1" customWidth="1"/>
    <col min="12" max="12" width="15.5703125" style="321" customWidth="1"/>
    <col min="13" max="13" width="10.140625" style="321" customWidth="1"/>
    <col min="14" max="14" width="14.28515625" style="22" customWidth="1"/>
    <col min="15" max="17" width="9.140625" style="73"/>
    <col min="18" max="18" width="15.5703125" style="73" customWidth="1"/>
    <col min="19" max="19" width="10.140625" style="73" customWidth="1"/>
    <col min="20" max="20" width="9.140625" style="176"/>
    <col min="21" max="22" width="9.140625" style="73"/>
    <col min="23" max="16384" width="9.140625" style="16"/>
  </cols>
  <sheetData>
    <row r="1" spans="1:22" s="39" customFormat="1" ht="22.5" customHeight="1">
      <c r="B1" s="481"/>
      <c r="C1" s="1304"/>
      <c r="D1" s="316"/>
      <c r="E1" s="316"/>
      <c r="F1" s="2"/>
      <c r="G1" s="2"/>
      <c r="H1" s="55"/>
      <c r="I1" s="316"/>
      <c r="J1" s="1077" t="s">
        <v>260</v>
      </c>
      <c r="K1" s="1077"/>
      <c r="L1" s="1077"/>
      <c r="M1" s="244"/>
      <c r="O1" s="73"/>
      <c r="P1" s="73"/>
      <c r="Q1" s="73"/>
      <c r="R1" s="73"/>
      <c r="S1" s="73"/>
      <c r="T1" s="72"/>
      <c r="U1" s="72"/>
      <c r="V1" s="72"/>
    </row>
    <row r="2" spans="1:22" s="39" customFormat="1" ht="22.5" customHeight="1">
      <c r="B2" s="481"/>
      <c r="C2" s="1304"/>
      <c r="D2" s="316"/>
      <c r="E2" s="316"/>
      <c r="F2" s="2"/>
      <c r="G2" s="2"/>
      <c r="H2" s="55"/>
      <c r="I2" s="316"/>
      <c r="J2" s="955" t="s">
        <v>31</v>
      </c>
      <c r="K2" s="955"/>
      <c r="L2" s="955"/>
      <c r="M2" s="244"/>
      <c r="O2" s="73"/>
      <c r="P2" s="73"/>
      <c r="Q2" s="73"/>
      <c r="R2" s="73"/>
      <c r="S2" s="73"/>
      <c r="T2" s="72"/>
      <c r="U2" s="72"/>
      <c r="V2" s="72"/>
    </row>
    <row r="3" spans="1:22" s="39" customFormat="1" ht="22.5" customHeight="1">
      <c r="B3" s="481"/>
      <c r="C3" s="1304"/>
      <c r="D3" s="316"/>
      <c r="E3" s="316"/>
      <c r="F3" s="2"/>
      <c r="G3" s="2"/>
      <c r="H3" s="55"/>
      <c r="I3" s="316"/>
      <c r="J3" s="1077" t="s">
        <v>32</v>
      </c>
      <c r="K3" s="1077"/>
      <c r="L3" s="1077"/>
      <c r="M3" s="244"/>
      <c r="O3" s="73"/>
      <c r="P3" s="73"/>
      <c r="Q3" s="73"/>
      <c r="R3" s="73"/>
      <c r="S3" s="73"/>
      <c r="T3" s="72"/>
      <c r="U3" s="72"/>
      <c r="V3" s="72"/>
    </row>
    <row r="4" spans="1:22" s="39" customFormat="1" ht="22.5" customHeight="1">
      <c r="B4" s="481"/>
      <c r="C4" s="1304"/>
      <c r="D4" s="316"/>
      <c r="E4" s="316"/>
      <c r="F4" s="2"/>
      <c r="G4" s="2"/>
      <c r="H4" s="55"/>
      <c r="I4" s="316"/>
      <c r="J4" s="956"/>
      <c r="K4" s="956"/>
      <c r="L4" s="956"/>
      <c r="M4" s="244"/>
      <c r="O4" s="73"/>
      <c r="P4" s="73"/>
      <c r="Q4" s="73"/>
      <c r="R4" s="73"/>
      <c r="S4" s="73"/>
      <c r="T4" s="72"/>
      <c r="U4" s="72"/>
      <c r="V4" s="72"/>
    </row>
    <row r="5" spans="1:22" ht="52.5" customHeight="1" thickBot="1">
      <c r="A5" s="1128" t="s">
        <v>264</v>
      </c>
      <c r="B5" s="1129"/>
      <c r="C5" s="1129"/>
      <c r="D5" s="1129"/>
      <c r="E5" s="1129"/>
      <c r="F5" s="1129"/>
      <c r="G5" s="1129"/>
      <c r="H5" s="1129"/>
      <c r="I5" s="1129"/>
      <c r="J5" s="1129"/>
      <c r="K5" s="1129"/>
      <c r="L5" s="1129"/>
      <c r="M5" s="1129"/>
      <c r="N5" s="153"/>
    </row>
    <row r="6" spans="1:22" ht="22.5" customHeight="1" thickBot="1">
      <c r="A6" s="1130" t="s">
        <v>0</v>
      </c>
      <c r="B6" s="1132" t="s">
        <v>1</v>
      </c>
      <c r="C6" s="1305"/>
      <c r="D6" s="317"/>
      <c r="E6" s="317"/>
      <c r="F6" s="1139" t="s">
        <v>225</v>
      </c>
      <c r="G6" s="958" t="s">
        <v>226</v>
      </c>
      <c r="H6" s="1134" t="s">
        <v>2</v>
      </c>
      <c r="I6" s="1136" t="s">
        <v>3</v>
      </c>
      <c r="J6" s="1137"/>
      <c r="K6" s="1138"/>
      <c r="L6" s="717" t="s">
        <v>5</v>
      </c>
      <c r="M6" s="718" t="s">
        <v>4</v>
      </c>
      <c r="N6" s="719" t="s">
        <v>7</v>
      </c>
      <c r="O6" s="1118" t="s">
        <v>3</v>
      </c>
      <c r="P6" s="1118"/>
      <c r="Q6" s="1118"/>
      <c r="R6" s="73" t="s">
        <v>5</v>
      </c>
      <c r="S6" s="73" t="s">
        <v>4</v>
      </c>
    </row>
    <row r="7" spans="1:22" ht="22.5" customHeight="1" thickBot="1">
      <c r="A7" s="1131"/>
      <c r="B7" s="1133"/>
      <c r="C7" s="1306"/>
      <c r="D7" s="318"/>
      <c r="E7" s="318"/>
      <c r="F7" s="1140"/>
      <c r="G7" s="959"/>
      <c r="H7" s="1135"/>
      <c r="I7" s="720" t="s">
        <v>9</v>
      </c>
      <c r="J7" s="721" t="s">
        <v>10</v>
      </c>
      <c r="K7" s="720" t="s">
        <v>11</v>
      </c>
      <c r="L7" s="722" t="s">
        <v>6</v>
      </c>
      <c r="M7" s="721"/>
      <c r="N7" s="723" t="s">
        <v>8</v>
      </c>
      <c r="O7" s="73" t="s">
        <v>9</v>
      </c>
      <c r="P7" s="73" t="s">
        <v>10</v>
      </c>
      <c r="Q7" s="73" t="s">
        <v>11</v>
      </c>
      <c r="R7" s="73" t="s">
        <v>6</v>
      </c>
    </row>
    <row r="8" spans="1:22" ht="43.5" customHeight="1" thickBot="1">
      <c r="A8" s="1144" t="s">
        <v>12</v>
      </c>
      <c r="B8" s="724" t="s">
        <v>106</v>
      </c>
      <c r="C8" s="1307"/>
      <c r="D8" s="725"/>
      <c r="E8" s="725"/>
      <c r="F8" s="680">
        <v>250</v>
      </c>
      <c r="G8" s="680">
        <v>200</v>
      </c>
      <c r="H8" s="726">
        <v>250</v>
      </c>
      <c r="I8" s="272">
        <f>SUM(O8*F8)/H8</f>
        <v>5.48</v>
      </c>
      <c r="J8" s="273">
        <f>SUM(P8*F8)/H8</f>
        <v>5.05</v>
      </c>
      <c r="K8" s="273">
        <f>SUM(Q8*F8)/H8</f>
        <v>16.100000000000001</v>
      </c>
      <c r="L8" s="273">
        <f>SUM(R8*F8)/H8</f>
        <v>131.80000000000001</v>
      </c>
      <c r="M8" s="274">
        <f>SUM(S8*F8)/H8</f>
        <v>0.98</v>
      </c>
      <c r="N8" s="727">
        <v>44</v>
      </c>
      <c r="O8" s="89">
        <v>5.48</v>
      </c>
      <c r="P8" s="89">
        <v>5.05</v>
      </c>
      <c r="Q8" s="89">
        <v>16.100000000000001</v>
      </c>
      <c r="R8" s="89">
        <v>131.80000000000001</v>
      </c>
      <c r="S8" s="81">
        <v>0.98</v>
      </c>
    </row>
    <row r="9" spans="1:22" ht="22.5" customHeight="1" thickBot="1">
      <c r="A9" s="1145"/>
      <c r="B9" s="728"/>
      <c r="C9" s="1308" t="s">
        <v>107</v>
      </c>
      <c r="D9" s="669">
        <f>SUM(F9*T9)/H9</f>
        <v>15</v>
      </c>
      <c r="E9" s="284">
        <f>SUM(F9*U9)/H9</f>
        <v>15</v>
      </c>
      <c r="F9" s="680">
        <f>SUM(F8)</f>
        <v>250</v>
      </c>
      <c r="G9" s="680"/>
      <c r="H9" s="726">
        <v>250</v>
      </c>
      <c r="I9" s="334"/>
      <c r="J9" s="335"/>
      <c r="K9" s="335"/>
      <c r="L9" s="335"/>
      <c r="M9" s="336"/>
      <c r="N9" s="730"/>
      <c r="O9" s="81"/>
      <c r="P9" s="81"/>
      <c r="Q9" s="81"/>
      <c r="R9" s="81"/>
      <c r="S9" s="81"/>
      <c r="T9" s="176">
        <v>15</v>
      </c>
      <c r="U9" s="73">
        <v>15</v>
      </c>
    </row>
    <row r="10" spans="1:22" ht="22.5" customHeight="1" thickBot="1">
      <c r="A10" s="1145"/>
      <c r="B10" s="728"/>
      <c r="C10" s="1308" t="s">
        <v>74</v>
      </c>
      <c r="D10" s="669">
        <f t="shared" ref="D10:D13" si="0">SUM(F10*T10)/H10</f>
        <v>230</v>
      </c>
      <c r="E10" s="284">
        <f>SUM(F10*U10)/H10</f>
        <v>230</v>
      </c>
      <c r="F10" s="680">
        <f>SUM(F8)</f>
        <v>250</v>
      </c>
      <c r="G10" s="680"/>
      <c r="H10" s="726">
        <v>250</v>
      </c>
      <c r="I10" s="334"/>
      <c r="J10" s="335"/>
      <c r="K10" s="335"/>
      <c r="L10" s="335"/>
      <c r="M10" s="336"/>
      <c r="N10" s="730"/>
      <c r="O10" s="81"/>
      <c r="P10" s="81"/>
      <c r="Q10" s="81"/>
      <c r="R10" s="81"/>
      <c r="S10" s="81"/>
      <c r="T10" s="176">
        <v>230</v>
      </c>
      <c r="U10" s="73">
        <v>230</v>
      </c>
    </row>
    <row r="11" spans="1:22" ht="22.5" customHeight="1" thickBot="1">
      <c r="A11" s="1145"/>
      <c r="B11" s="728"/>
      <c r="C11" s="1308" t="s">
        <v>71</v>
      </c>
      <c r="D11" s="669">
        <f t="shared" si="0"/>
        <v>35</v>
      </c>
      <c r="E11" s="284">
        <f>SUM(F11*U11)/H11</f>
        <v>35</v>
      </c>
      <c r="F11" s="680">
        <f>SUM(F8)</f>
        <v>250</v>
      </c>
      <c r="G11" s="680"/>
      <c r="H11" s="726">
        <v>250</v>
      </c>
      <c r="I11" s="334"/>
      <c r="J11" s="335"/>
      <c r="K11" s="335"/>
      <c r="L11" s="335"/>
      <c r="M11" s="336"/>
      <c r="N11" s="730"/>
      <c r="O11" s="81"/>
      <c r="P11" s="81"/>
      <c r="Q11" s="81"/>
      <c r="R11" s="81"/>
      <c r="S11" s="81"/>
      <c r="T11" s="176">
        <v>35</v>
      </c>
      <c r="U11" s="73">
        <v>35</v>
      </c>
    </row>
    <row r="12" spans="1:22" ht="22.5" customHeight="1" thickBot="1">
      <c r="A12" s="1145"/>
      <c r="B12" s="728"/>
      <c r="C12" s="1308" t="s">
        <v>75</v>
      </c>
      <c r="D12" s="669">
        <f t="shared" si="0"/>
        <v>2</v>
      </c>
      <c r="E12" s="284">
        <f>SUM(F12*U12)/H12</f>
        <v>2</v>
      </c>
      <c r="F12" s="680">
        <f>SUM(F8)</f>
        <v>250</v>
      </c>
      <c r="G12" s="680"/>
      <c r="H12" s="726">
        <v>250</v>
      </c>
      <c r="I12" s="334"/>
      <c r="J12" s="335"/>
      <c r="K12" s="335"/>
      <c r="L12" s="335"/>
      <c r="M12" s="336"/>
      <c r="N12" s="730"/>
      <c r="O12" s="81"/>
      <c r="P12" s="81"/>
      <c r="Q12" s="81"/>
      <c r="R12" s="81"/>
      <c r="S12" s="81"/>
      <c r="T12" s="176">
        <v>2</v>
      </c>
      <c r="U12" s="73">
        <v>2</v>
      </c>
    </row>
    <row r="13" spans="1:22" ht="22.5" customHeight="1">
      <c r="A13" s="1145"/>
      <c r="B13" s="728"/>
      <c r="C13" s="1308" t="s">
        <v>73</v>
      </c>
      <c r="D13" s="669">
        <f t="shared" si="0"/>
        <v>8</v>
      </c>
      <c r="E13" s="284">
        <f>SUM(F13*U13)/H13</f>
        <v>8</v>
      </c>
      <c r="F13" s="680">
        <f>SUM(F8)</f>
        <v>250</v>
      </c>
      <c r="G13" s="680"/>
      <c r="H13" s="726">
        <v>250</v>
      </c>
      <c r="I13" s="334"/>
      <c r="J13" s="335"/>
      <c r="K13" s="335"/>
      <c r="L13" s="335"/>
      <c r="M13" s="336"/>
      <c r="N13" s="730"/>
      <c r="O13" s="81"/>
      <c r="P13" s="81"/>
      <c r="Q13" s="81"/>
      <c r="R13" s="81"/>
      <c r="S13" s="81"/>
      <c r="T13" s="176">
        <v>8</v>
      </c>
      <c r="U13" s="73">
        <v>8</v>
      </c>
    </row>
    <row r="14" spans="1:22" ht="22.5" customHeight="1">
      <c r="A14" s="1146"/>
      <c r="B14" s="992" t="s">
        <v>317</v>
      </c>
      <c r="C14" s="1309"/>
      <c r="D14" s="725"/>
      <c r="E14" s="725"/>
      <c r="F14" s="680">
        <v>180</v>
      </c>
      <c r="G14" s="680">
        <v>150</v>
      </c>
      <c r="H14" s="732">
        <v>180</v>
      </c>
      <c r="I14" s="279">
        <f>SUM(O14*F14)/H14</f>
        <v>0.04</v>
      </c>
      <c r="J14" s="280">
        <f>SUM(P14*F14)/H14</f>
        <v>0.01</v>
      </c>
      <c r="K14" s="280">
        <f>SUM(Q14*F14)/H14</f>
        <v>6.99</v>
      </c>
      <c r="L14" s="280">
        <f>SUM(R14*F14)/H14</f>
        <v>28</v>
      </c>
      <c r="M14" s="281">
        <f>SUM(S14*F14)/H14</f>
        <v>0.02</v>
      </c>
      <c r="N14" s="730">
        <v>75</v>
      </c>
      <c r="O14" s="121">
        <v>0.04</v>
      </c>
      <c r="P14" s="121">
        <v>0.01</v>
      </c>
      <c r="Q14" s="121">
        <v>6.99</v>
      </c>
      <c r="R14" s="121">
        <v>28</v>
      </c>
      <c r="S14" s="87">
        <v>0.02</v>
      </c>
    </row>
    <row r="15" spans="1:22" ht="22.5" customHeight="1">
      <c r="A15" s="1146"/>
      <c r="B15" s="728" t="s">
        <v>180</v>
      </c>
      <c r="C15" s="1309" t="s">
        <v>34</v>
      </c>
      <c r="D15" s="725">
        <v>90</v>
      </c>
      <c r="E15" s="725">
        <v>90</v>
      </c>
      <c r="F15" s="680"/>
      <c r="G15" s="680"/>
      <c r="H15" s="732"/>
      <c r="I15" s="279"/>
      <c r="J15" s="280"/>
      <c r="K15" s="280"/>
      <c r="L15" s="280"/>
      <c r="M15" s="281"/>
      <c r="N15" s="730"/>
      <c r="O15" s="121"/>
      <c r="P15" s="121"/>
      <c r="Q15" s="121"/>
      <c r="R15" s="121"/>
      <c r="S15" s="87"/>
    </row>
    <row r="16" spans="1:22" ht="22.5" customHeight="1">
      <c r="A16" s="1146"/>
      <c r="B16" s="728"/>
      <c r="C16" s="1308" t="s">
        <v>318</v>
      </c>
      <c r="D16" s="669">
        <f t="shared" ref="D16:D17" si="1">SUM(F16*T16)/H16</f>
        <v>1</v>
      </c>
      <c r="E16" s="284">
        <f>SUM(F16*U16)/H16</f>
        <v>1</v>
      </c>
      <c r="F16" s="680">
        <f>SUM(F14)</f>
        <v>180</v>
      </c>
      <c r="G16" s="680"/>
      <c r="H16" s="732">
        <v>180</v>
      </c>
      <c r="I16" s="334"/>
      <c r="J16" s="335"/>
      <c r="K16" s="335"/>
      <c r="L16" s="335"/>
      <c r="M16" s="733"/>
      <c r="N16" s="730"/>
      <c r="O16" s="87"/>
      <c r="P16" s="87"/>
      <c r="Q16" s="87"/>
      <c r="R16" s="87"/>
      <c r="S16" s="87"/>
      <c r="T16" s="176">
        <v>1</v>
      </c>
      <c r="U16" s="73">
        <v>1</v>
      </c>
    </row>
    <row r="17" spans="1:29" ht="22.5" customHeight="1">
      <c r="A17" s="1146"/>
      <c r="B17" s="728"/>
      <c r="C17" s="1308" t="s">
        <v>73</v>
      </c>
      <c r="D17" s="669">
        <f t="shared" si="1"/>
        <v>10</v>
      </c>
      <c r="E17" s="284">
        <f>SUM(F17*U17)/H17</f>
        <v>10</v>
      </c>
      <c r="F17" s="680">
        <f>SUM(F14)</f>
        <v>180</v>
      </c>
      <c r="G17" s="680"/>
      <c r="H17" s="732">
        <v>180</v>
      </c>
      <c r="I17" s="334"/>
      <c r="J17" s="335"/>
      <c r="K17" s="335"/>
      <c r="L17" s="335"/>
      <c r="M17" s="733"/>
      <c r="N17" s="730"/>
      <c r="O17" s="87"/>
      <c r="P17" s="87"/>
      <c r="Q17" s="87"/>
      <c r="R17" s="87"/>
      <c r="S17" s="87"/>
      <c r="T17" s="176">
        <v>10</v>
      </c>
      <c r="U17" s="73">
        <v>10</v>
      </c>
    </row>
    <row r="18" spans="1:29" ht="22.5" customHeight="1">
      <c r="A18" s="1146"/>
      <c r="B18" s="728" t="s">
        <v>22</v>
      </c>
      <c r="C18" s="1310"/>
      <c r="D18" s="276"/>
      <c r="E18" s="276"/>
      <c r="F18" s="680">
        <v>45</v>
      </c>
      <c r="G18" s="680">
        <v>45</v>
      </c>
      <c r="H18" s="659">
        <v>35</v>
      </c>
      <c r="I18" s="279">
        <f>SUM(O18*F18)/H18</f>
        <v>2.7642857142857142</v>
      </c>
      <c r="J18" s="280">
        <f>SUM(P18*F18)/H18</f>
        <v>8.5500000000000007</v>
      </c>
      <c r="K18" s="280">
        <f>SUM(Q18*F18)/H18</f>
        <v>16.547142857142855</v>
      </c>
      <c r="L18" s="280">
        <f>SUM(R18*F18)/H18</f>
        <v>154.09285714285716</v>
      </c>
      <c r="M18" s="281">
        <f>SUM(S18*F18)/H18</f>
        <v>0</v>
      </c>
      <c r="N18" s="660">
        <v>5</v>
      </c>
      <c r="O18" s="89">
        <v>2.15</v>
      </c>
      <c r="P18" s="89">
        <v>6.65</v>
      </c>
      <c r="Q18" s="89">
        <v>12.87</v>
      </c>
      <c r="R18" s="89">
        <v>119.85</v>
      </c>
      <c r="S18" s="81">
        <v>0</v>
      </c>
      <c r="T18" s="104"/>
      <c r="U18" s="400"/>
      <c r="W18" s="73"/>
      <c r="X18" s="73"/>
      <c r="Y18" s="5"/>
      <c r="Z18" s="6"/>
      <c r="AA18" s="6"/>
      <c r="AB18" s="6"/>
      <c r="AC18" s="6"/>
    </row>
    <row r="19" spans="1:29" ht="22.5" customHeight="1">
      <c r="A19" s="1146"/>
      <c r="B19" s="728"/>
      <c r="C19" s="1310" t="s">
        <v>39</v>
      </c>
      <c r="D19" s="669">
        <f t="shared" ref="D19:D20" si="2">SUM(F19*T19)/H19</f>
        <v>38.571428571428569</v>
      </c>
      <c r="E19" s="284">
        <f t="shared" ref="E19:E20" si="3">SUM(F19*U19)/H19</f>
        <v>38.571428571428569</v>
      </c>
      <c r="F19" s="680">
        <f>SUM(F18)</f>
        <v>45</v>
      </c>
      <c r="G19" s="680"/>
      <c r="H19" s="659">
        <v>35</v>
      </c>
      <c r="I19" s="312"/>
      <c r="J19" s="313"/>
      <c r="K19" s="313"/>
      <c r="L19" s="313"/>
      <c r="M19" s="277"/>
      <c r="N19" s="660"/>
      <c r="O19" s="81"/>
      <c r="P19" s="81"/>
      <c r="Q19" s="81"/>
      <c r="R19" s="81"/>
      <c r="S19" s="81"/>
      <c r="T19" s="104">
        <v>30</v>
      </c>
      <c r="U19" s="104">
        <v>30</v>
      </c>
      <c r="W19" s="73"/>
      <c r="X19" s="73"/>
      <c r="Y19" s="5"/>
      <c r="Z19" s="6"/>
      <c r="AA19" s="6"/>
      <c r="AB19" s="6"/>
      <c r="AC19" s="6"/>
    </row>
    <row r="20" spans="1:29" ht="22.5" customHeight="1" thickBot="1">
      <c r="A20" s="1146"/>
      <c r="B20" s="728"/>
      <c r="C20" s="1310" t="s">
        <v>35</v>
      </c>
      <c r="D20" s="669">
        <f t="shared" si="2"/>
        <v>6.4285714285714288</v>
      </c>
      <c r="E20" s="284">
        <f t="shared" si="3"/>
        <v>6.4285714285714288</v>
      </c>
      <c r="F20" s="680">
        <f>SUM(F18)</f>
        <v>45</v>
      </c>
      <c r="G20" s="680"/>
      <c r="H20" s="659">
        <v>35</v>
      </c>
      <c r="I20" s="312"/>
      <c r="J20" s="313"/>
      <c r="K20" s="313"/>
      <c r="L20" s="313"/>
      <c r="M20" s="277"/>
      <c r="N20" s="660"/>
      <c r="O20" s="81"/>
      <c r="P20" s="81"/>
      <c r="Q20" s="81"/>
      <c r="R20" s="81"/>
      <c r="S20" s="81"/>
      <c r="T20" s="104">
        <v>5</v>
      </c>
      <c r="U20" s="104">
        <v>5</v>
      </c>
      <c r="W20" s="73"/>
      <c r="X20" s="73"/>
      <c r="Y20" s="5"/>
      <c r="Z20" s="6"/>
      <c r="AA20" s="6"/>
      <c r="AB20" s="6"/>
      <c r="AC20" s="6"/>
    </row>
    <row r="21" spans="1:29" ht="22.5" customHeight="1" thickBot="1">
      <c r="A21" s="1146"/>
      <c r="B21" s="734" t="s">
        <v>23</v>
      </c>
      <c r="C21" s="1311"/>
      <c r="D21" s="669">
        <f>SUM(F21*T21)/H21</f>
        <v>114.03508771929825</v>
      </c>
      <c r="E21" s="284">
        <f>SUM(F21*U21)/H21</f>
        <v>100</v>
      </c>
      <c r="F21" s="680">
        <v>100</v>
      </c>
      <c r="G21" s="680">
        <v>80</v>
      </c>
      <c r="H21" s="735">
        <v>114</v>
      </c>
      <c r="I21" s="272">
        <f>SUM(O21*F21)/H21</f>
        <v>1.0526315789473684</v>
      </c>
      <c r="J21" s="273">
        <f>SUM(P21*F21)/H21</f>
        <v>0.35087719298245612</v>
      </c>
      <c r="K21" s="273">
        <f>SUM(Q21*F21)/H21</f>
        <v>14.736842105263158</v>
      </c>
      <c r="L21" s="273">
        <f>SUM(R21*F21)/H21</f>
        <v>67.368421052631575</v>
      </c>
      <c r="M21" s="274">
        <f>SUM(S21*F21)/H21</f>
        <v>7.0175438596491224</v>
      </c>
      <c r="N21" s="509">
        <v>70</v>
      </c>
      <c r="O21" s="81">
        <v>1.2</v>
      </c>
      <c r="P21" s="81">
        <v>0.4</v>
      </c>
      <c r="Q21" s="81">
        <v>16.8</v>
      </c>
      <c r="R21" s="81">
        <v>76.8</v>
      </c>
      <c r="S21" s="81">
        <v>8</v>
      </c>
      <c r="T21" s="176">
        <v>130</v>
      </c>
      <c r="U21" s="73">
        <v>114</v>
      </c>
    </row>
    <row r="22" spans="1:29" ht="22.5" customHeight="1" thickBot="1">
      <c r="A22" s="1147"/>
      <c r="B22" s="736" t="s">
        <v>76</v>
      </c>
      <c r="C22" s="1312"/>
      <c r="D22" s="737"/>
      <c r="E22" s="737"/>
      <c r="F22" s="762">
        <f>SUM(F8,F14,F18,F21)</f>
        <v>575</v>
      </c>
      <c r="G22" s="762">
        <v>505</v>
      </c>
      <c r="H22" s="738">
        <f t="shared" ref="H22:M22" si="4">SUM(H8:H21)</f>
        <v>2259</v>
      </c>
      <c r="I22" s="739">
        <f t="shared" si="4"/>
        <v>9.3369172932330837</v>
      </c>
      <c r="J22" s="739">
        <f t="shared" si="4"/>
        <v>13.960877192982455</v>
      </c>
      <c r="K22" s="739">
        <f t="shared" si="4"/>
        <v>54.37398496240602</v>
      </c>
      <c r="L22" s="739">
        <f t="shared" si="4"/>
        <v>381.26127819548873</v>
      </c>
      <c r="M22" s="739">
        <f t="shared" si="4"/>
        <v>8.0175438596491233</v>
      </c>
      <c r="N22" s="740"/>
      <c r="O22" s="154">
        <f>SUM(O8:O21)</f>
        <v>8.8699999999999992</v>
      </c>
      <c r="P22" s="154">
        <f>SUM(P8:P21)</f>
        <v>12.110000000000001</v>
      </c>
      <c r="Q22" s="154">
        <f>SUM(Q8:Q21)</f>
        <v>52.760000000000005</v>
      </c>
      <c r="R22" s="154">
        <f>SUM(R8:R21)</f>
        <v>356.45</v>
      </c>
      <c r="S22" s="154">
        <f>SUM(S8:S21)</f>
        <v>9</v>
      </c>
    </row>
    <row r="23" spans="1:29" ht="22.5" customHeight="1" thickBot="1">
      <c r="A23" s="741" t="s">
        <v>16</v>
      </c>
      <c r="B23" s="742" t="s">
        <v>98</v>
      </c>
      <c r="C23" s="1313"/>
      <c r="D23" s="669">
        <f>SUM(F23*T23)/H23</f>
        <v>166</v>
      </c>
      <c r="E23" s="284">
        <f>SUM(F23*U23)/H23</f>
        <v>166</v>
      </c>
      <c r="F23" s="680">
        <v>166</v>
      </c>
      <c r="G23" s="680">
        <v>160</v>
      </c>
      <c r="H23" s="743">
        <v>180</v>
      </c>
      <c r="I23" s="272">
        <f t="shared" ref="I23:I24" si="5">SUM(O23*F23)/H23</f>
        <v>8.299999999999999E-2</v>
      </c>
      <c r="J23" s="273">
        <f t="shared" ref="J23:J24" si="6">SUM(P23*F23)/H23</f>
        <v>0</v>
      </c>
      <c r="K23" s="273">
        <f t="shared" ref="K23:K24" si="7">SUM(Q23*F23)/H23</f>
        <v>16.766000000000002</v>
      </c>
      <c r="L23" s="273">
        <f t="shared" ref="L23:L24" si="8">SUM(R23*F23)/H23</f>
        <v>70.088888888888889</v>
      </c>
      <c r="M23" s="274">
        <f t="shared" ref="M23:M24" si="9">SUM(S23*F23)/H23</f>
        <v>3.3200000000000003</v>
      </c>
      <c r="N23" s="744">
        <v>83</v>
      </c>
      <c r="O23" s="73">
        <v>0.09</v>
      </c>
      <c r="P23" s="73">
        <v>0</v>
      </c>
      <c r="Q23" s="73">
        <v>18.18</v>
      </c>
      <c r="R23" s="73">
        <v>76</v>
      </c>
      <c r="S23" s="73">
        <v>3.6</v>
      </c>
      <c r="T23" s="176">
        <v>180</v>
      </c>
      <c r="U23" s="73">
        <v>180</v>
      </c>
    </row>
    <row r="24" spans="1:29" ht="22.5" customHeight="1">
      <c r="A24" s="504" t="s">
        <v>18</v>
      </c>
      <c r="B24" s="745" t="s">
        <v>228</v>
      </c>
      <c r="C24" s="1314"/>
      <c r="D24" s="725"/>
      <c r="E24" s="725"/>
      <c r="F24" s="680">
        <v>250</v>
      </c>
      <c r="G24" s="680">
        <v>200</v>
      </c>
      <c r="H24" s="747">
        <v>250</v>
      </c>
      <c r="I24" s="272">
        <f t="shared" si="5"/>
        <v>2.04</v>
      </c>
      <c r="J24" s="273">
        <f t="shared" si="6"/>
        <v>5</v>
      </c>
      <c r="K24" s="273">
        <f t="shared" si="7"/>
        <v>14.1</v>
      </c>
      <c r="L24" s="273">
        <f t="shared" si="8"/>
        <v>109.75</v>
      </c>
      <c r="M24" s="274">
        <f t="shared" si="9"/>
        <v>8.7799999999999994</v>
      </c>
      <c r="N24" s="748">
        <v>12</v>
      </c>
      <c r="O24" s="87">
        <v>2.04</v>
      </c>
      <c r="P24" s="87">
        <v>5</v>
      </c>
      <c r="Q24" s="87">
        <v>14.1</v>
      </c>
      <c r="R24" s="155">
        <v>109.75</v>
      </c>
      <c r="S24" s="87">
        <v>8.7799999999999994</v>
      </c>
    </row>
    <row r="25" spans="1:29" ht="22.5" customHeight="1">
      <c r="A25" s="749"/>
      <c r="B25" s="728" t="s">
        <v>227</v>
      </c>
      <c r="C25" s="1309" t="s">
        <v>44</v>
      </c>
      <c r="D25" s="669">
        <f t="shared" ref="D25:D34" si="10">SUM(F25*T25)/H25</f>
        <v>50</v>
      </c>
      <c r="E25" s="284">
        <f t="shared" ref="E25:E34" si="11">SUM(F25*U25)/H25</f>
        <v>40</v>
      </c>
      <c r="F25" s="680">
        <f>SUM(F24)</f>
        <v>250</v>
      </c>
      <c r="G25" s="680"/>
      <c r="H25" s="747">
        <v>250</v>
      </c>
      <c r="I25" s="334"/>
      <c r="J25" s="335"/>
      <c r="K25" s="335"/>
      <c r="L25" s="750"/>
      <c r="M25" s="733"/>
      <c r="N25" s="730"/>
      <c r="O25" s="87"/>
      <c r="P25" s="87"/>
      <c r="Q25" s="87"/>
      <c r="R25" s="155"/>
      <c r="S25" s="87"/>
      <c r="T25" s="176">
        <v>50</v>
      </c>
      <c r="U25" s="73">
        <v>40</v>
      </c>
    </row>
    <row r="26" spans="1:29" ht="22.5" customHeight="1">
      <c r="A26" s="749"/>
      <c r="B26" s="728"/>
      <c r="C26" s="1309" t="s">
        <v>41</v>
      </c>
      <c r="D26" s="669">
        <f t="shared" si="10"/>
        <v>70</v>
      </c>
      <c r="E26" s="284">
        <f t="shared" si="11"/>
        <v>50</v>
      </c>
      <c r="F26" s="680">
        <f>SUM(F24)</f>
        <v>250</v>
      </c>
      <c r="G26" s="680"/>
      <c r="H26" s="747">
        <v>250</v>
      </c>
      <c r="I26" s="334"/>
      <c r="J26" s="335"/>
      <c r="K26" s="335"/>
      <c r="L26" s="750"/>
      <c r="M26" s="733"/>
      <c r="N26" s="730"/>
      <c r="O26" s="87"/>
      <c r="P26" s="87"/>
      <c r="Q26" s="87"/>
      <c r="R26" s="155"/>
      <c r="S26" s="87"/>
      <c r="T26" s="176">
        <v>70</v>
      </c>
      <c r="U26" s="73">
        <v>50</v>
      </c>
    </row>
    <row r="27" spans="1:29" ht="22.5" customHeight="1">
      <c r="A27" s="749"/>
      <c r="B27" s="728"/>
      <c r="C27" s="1309" t="s">
        <v>42</v>
      </c>
      <c r="D27" s="669">
        <f t="shared" si="10"/>
        <v>10</v>
      </c>
      <c r="E27" s="284">
        <f t="shared" si="11"/>
        <v>8</v>
      </c>
      <c r="F27" s="680">
        <f>SUM(F24)</f>
        <v>250</v>
      </c>
      <c r="G27" s="680"/>
      <c r="H27" s="747">
        <v>250</v>
      </c>
      <c r="I27" s="334"/>
      <c r="J27" s="335"/>
      <c r="K27" s="335"/>
      <c r="L27" s="750"/>
      <c r="M27" s="733"/>
      <c r="N27" s="730"/>
      <c r="O27" s="87"/>
      <c r="P27" s="87"/>
      <c r="Q27" s="87"/>
      <c r="R27" s="155"/>
      <c r="S27" s="87"/>
      <c r="T27" s="176">
        <v>10</v>
      </c>
      <c r="U27" s="73">
        <v>8</v>
      </c>
    </row>
    <row r="28" spans="1:29" ht="22.5" customHeight="1">
      <c r="A28" s="749"/>
      <c r="B28" s="728"/>
      <c r="C28" s="1309" t="s">
        <v>54</v>
      </c>
      <c r="D28" s="669">
        <f t="shared" si="10"/>
        <v>10</v>
      </c>
      <c r="E28" s="284">
        <f t="shared" si="11"/>
        <v>8</v>
      </c>
      <c r="F28" s="680">
        <f>SUM(F24)</f>
        <v>250</v>
      </c>
      <c r="G28" s="680"/>
      <c r="H28" s="747">
        <v>250</v>
      </c>
      <c r="I28" s="334"/>
      <c r="J28" s="335"/>
      <c r="K28" s="335"/>
      <c r="L28" s="750"/>
      <c r="M28" s="733"/>
      <c r="N28" s="730"/>
      <c r="O28" s="87"/>
      <c r="P28" s="87"/>
      <c r="Q28" s="87"/>
      <c r="R28" s="155"/>
      <c r="S28" s="87"/>
      <c r="T28" s="176">
        <v>10</v>
      </c>
      <c r="U28" s="73">
        <v>8</v>
      </c>
    </row>
    <row r="29" spans="1:29" ht="22.5" customHeight="1">
      <c r="A29" s="749"/>
      <c r="B29" s="728"/>
      <c r="C29" s="1309" t="s">
        <v>57</v>
      </c>
      <c r="D29" s="669">
        <f t="shared" si="10"/>
        <v>2</v>
      </c>
      <c r="E29" s="284">
        <f t="shared" si="11"/>
        <v>2</v>
      </c>
      <c r="F29" s="680">
        <f>SUM(F24)</f>
        <v>250</v>
      </c>
      <c r="G29" s="680"/>
      <c r="H29" s="747">
        <v>250</v>
      </c>
      <c r="I29" s="334"/>
      <c r="J29" s="335"/>
      <c r="K29" s="335"/>
      <c r="L29" s="750"/>
      <c r="M29" s="733"/>
      <c r="N29" s="730"/>
      <c r="O29" s="87"/>
      <c r="P29" s="87"/>
      <c r="Q29" s="87"/>
      <c r="R29" s="155"/>
      <c r="S29" s="87"/>
      <c r="T29" s="176">
        <v>2</v>
      </c>
      <c r="U29" s="73">
        <v>2</v>
      </c>
    </row>
    <row r="30" spans="1:29" ht="22.5" customHeight="1">
      <c r="A30" s="749"/>
      <c r="B30" s="728"/>
      <c r="C30" s="1309" t="s">
        <v>45</v>
      </c>
      <c r="D30" s="669">
        <f t="shared" si="10"/>
        <v>3</v>
      </c>
      <c r="E30" s="284">
        <f t="shared" si="11"/>
        <v>3</v>
      </c>
      <c r="F30" s="680">
        <f>SUM(F24)</f>
        <v>250</v>
      </c>
      <c r="G30" s="680"/>
      <c r="H30" s="747">
        <v>250</v>
      </c>
      <c r="I30" s="334"/>
      <c r="J30" s="335"/>
      <c r="K30" s="335"/>
      <c r="L30" s="750"/>
      <c r="M30" s="733"/>
      <c r="N30" s="730"/>
      <c r="O30" s="87"/>
      <c r="P30" s="87"/>
      <c r="Q30" s="87"/>
      <c r="R30" s="155"/>
      <c r="S30" s="87"/>
      <c r="T30" s="176">
        <v>3</v>
      </c>
      <c r="U30" s="73">
        <v>3</v>
      </c>
    </row>
    <row r="31" spans="1:29" ht="22.5" customHeight="1">
      <c r="A31" s="749"/>
      <c r="B31" s="728"/>
      <c r="C31" s="1309" t="s">
        <v>48</v>
      </c>
      <c r="D31" s="669">
        <f t="shared" si="10"/>
        <v>8</v>
      </c>
      <c r="E31" s="284">
        <f t="shared" si="11"/>
        <v>8</v>
      </c>
      <c r="F31" s="680">
        <f>SUM(F24)</f>
        <v>250</v>
      </c>
      <c r="G31" s="680"/>
      <c r="H31" s="747">
        <v>250</v>
      </c>
      <c r="I31" s="334"/>
      <c r="J31" s="335"/>
      <c r="K31" s="335"/>
      <c r="L31" s="750"/>
      <c r="M31" s="733"/>
      <c r="N31" s="730"/>
      <c r="O31" s="87"/>
      <c r="P31" s="87"/>
      <c r="Q31" s="87"/>
      <c r="R31" s="155"/>
      <c r="S31" s="87"/>
      <c r="T31" s="176">
        <v>8</v>
      </c>
      <c r="U31" s="73">
        <v>8</v>
      </c>
    </row>
    <row r="32" spans="1:29" ht="22.5" customHeight="1">
      <c r="A32" s="749"/>
      <c r="B32" s="728"/>
      <c r="C32" s="1309" t="s">
        <v>36</v>
      </c>
      <c r="D32" s="669">
        <f t="shared" si="10"/>
        <v>1</v>
      </c>
      <c r="E32" s="284">
        <f t="shared" si="11"/>
        <v>1</v>
      </c>
      <c r="F32" s="680">
        <f>SUM(F24)</f>
        <v>250</v>
      </c>
      <c r="G32" s="680"/>
      <c r="H32" s="747">
        <v>250</v>
      </c>
      <c r="I32" s="334"/>
      <c r="J32" s="335"/>
      <c r="K32" s="335"/>
      <c r="L32" s="750"/>
      <c r="M32" s="733"/>
      <c r="N32" s="730"/>
      <c r="O32" s="87"/>
      <c r="P32" s="87"/>
      <c r="Q32" s="87"/>
      <c r="R32" s="155"/>
      <c r="S32" s="87"/>
      <c r="T32" s="176">
        <v>1</v>
      </c>
      <c r="U32" s="73">
        <v>1</v>
      </c>
    </row>
    <row r="33" spans="1:21" ht="22.5" customHeight="1">
      <c r="A33" s="749"/>
      <c r="B33" s="728"/>
      <c r="C33" s="1309" t="s">
        <v>37</v>
      </c>
      <c r="D33" s="669">
        <f t="shared" si="10"/>
        <v>180</v>
      </c>
      <c r="E33" s="284">
        <f t="shared" si="11"/>
        <v>180</v>
      </c>
      <c r="F33" s="680">
        <f>SUM(F32)</f>
        <v>250</v>
      </c>
      <c r="G33" s="680"/>
      <c r="H33" s="747">
        <v>250</v>
      </c>
      <c r="I33" s="334"/>
      <c r="J33" s="335"/>
      <c r="K33" s="335"/>
      <c r="L33" s="750"/>
      <c r="M33" s="733"/>
      <c r="N33" s="730"/>
      <c r="O33" s="87"/>
      <c r="P33" s="87"/>
      <c r="Q33" s="87"/>
      <c r="R33" s="155"/>
      <c r="S33" s="87"/>
      <c r="T33" s="176">
        <v>180</v>
      </c>
      <c r="U33" s="73">
        <v>180</v>
      </c>
    </row>
    <row r="34" spans="1:21" ht="22.5" customHeight="1">
      <c r="A34" s="749"/>
      <c r="B34" s="728"/>
      <c r="C34" s="1309" t="s">
        <v>53</v>
      </c>
      <c r="D34" s="669">
        <f t="shared" si="10"/>
        <v>15</v>
      </c>
      <c r="E34" s="284">
        <f t="shared" si="11"/>
        <v>15</v>
      </c>
      <c r="F34" s="680">
        <f>SUM(F24)</f>
        <v>250</v>
      </c>
      <c r="G34" s="680"/>
      <c r="H34" s="747">
        <v>250</v>
      </c>
      <c r="I34" s="334"/>
      <c r="J34" s="335"/>
      <c r="K34" s="335"/>
      <c r="L34" s="750"/>
      <c r="M34" s="733"/>
      <c r="N34" s="730"/>
      <c r="O34" s="87"/>
      <c r="P34" s="87"/>
      <c r="Q34" s="87"/>
      <c r="R34" s="155"/>
      <c r="S34" s="87"/>
      <c r="T34" s="176">
        <v>15</v>
      </c>
      <c r="U34" s="73">
        <v>15</v>
      </c>
    </row>
    <row r="35" spans="1:21" ht="22.5" customHeight="1">
      <c r="A35" s="749"/>
      <c r="B35" s="662" t="s">
        <v>349</v>
      </c>
      <c r="C35" s="1214" t="s">
        <v>350</v>
      </c>
      <c r="D35" s="657">
        <v>64</v>
      </c>
      <c r="E35" s="284">
        <v>46.77</v>
      </c>
      <c r="F35" s="680">
        <v>160</v>
      </c>
      <c r="G35" s="680">
        <v>120</v>
      </c>
      <c r="H35" s="659">
        <v>130</v>
      </c>
      <c r="I35" s="279">
        <v>14.98</v>
      </c>
      <c r="J35" s="280">
        <v>17.27</v>
      </c>
      <c r="K35" s="280">
        <v>22.03</v>
      </c>
      <c r="L35" s="280">
        <v>303.63</v>
      </c>
      <c r="M35" s="281">
        <v>1.39</v>
      </c>
      <c r="N35" s="660" t="s">
        <v>351</v>
      </c>
      <c r="O35" s="81">
        <v>20.34</v>
      </c>
      <c r="P35" s="81">
        <v>19.690000000000001</v>
      </c>
      <c r="Q35" s="81">
        <v>25.984999999999999</v>
      </c>
      <c r="R35" s="81">
        <v>362.9</v>
      </c>
      <c r="S35" s="81">
        <v>2.25</v>
      </c>
    </row>
    <row r="36" spans="1:21" ht="22.5" customHeight="1">
      <c r="A36" s="1016"/>
      <c r="B36" s="655" t="s">
        <v>356</v>
      </c>
      <c r="C36" s="1214" t="s">
        <v>71</v>
      </c>
      <c r="D36" s="657">
        <v>7.38</v>
      </c>
      <c r="E36" s="284">
        <v>7.38</v>
      </c>
      <c r="F36" s="680">
        <f>SUM(F35)</f>
        <v>160</v>
      </c>
      <c r="G36" s="680"/>
      <c r="H36" s="659">
        <v>130</v>
      </c>
      <c r="I36" s="668"/>
      <c r="J36" s="669"/>
      <c r="K36" s="669"/>
      <c r="L36" s="669"/>
      <c r="M36" s="670"/>
      <c r="N36" s="660"/>
      <c r="O36" s="81"/>
      <c r="P36" s="81"/>
      <c r="Q36" s="81"/>
      <c r="R36" s="81"/>
      <c r="S36" s="81"/>
    </row>
    <row r="37" spans="1:21" ht="22.5" customHeight="1">
      <c r="A37" s="1016"/>
      <c r="B37" s="655"/>
      <c r="C37" s="1214" t="s">
        <v>85</v>
      </c>
      <c r="D37" s="657">
        <v>7.38</v>
      </c>
      <c r="E37" s="284">
        <v>7.38</v>
      </c>
      <c r="F37" s="680">
        <f>SUM(F35)</f>
        <v>160</v>
      </c>
      <c r="G37" s="680"/>
      <c r="H37" s="659">
        <v>130</v>
      </c>
      <c r="I37" s="668"/>
      <c r="J37" s="669"/>
      <c r="K37" s="669"/>
      <c r="L37" s="669"/>
      <c r="M37" s="670"/>
      <c r="N37" s="660"/>
      <c r="O37" s="81"/>
      <c r="P37" s="81"/>
      <c r="Q37" s="81"/>
      <c r="R37" s="81"/>
      <c r="S37" s="81"/>
    </row>
    <row r="38" spans="1:21" ht="22.5" customHeight="1">
      <c r="A38" s="1016"/>
      <c r="B38" s="655"/>
      <c r="C38" s="1214" t="s">
        <v>352</v>
      </c>
      <c r="D38" s="657">
        <v>25.85</v>
      </c>
      <c r="E38" s="284">
        <v>22.15</v>
      </c>
      <c r="F38" s="680">
        <f>SUM(F35)</f>
        <v>160</v>
      </c>
      <c r="G38" s="680"/>
      <c r="H38" s="659">
        <v>130</v>
      </c>
      <c r="I38" s="668"/>
      <c r="J38" s="669"/>
      <c r="K38" s="669"/>
      <c r="L38" s="669"/>
      <c r="M38" s="670"/>
      <c r="N38" s="660"/>
      <c r="O38" s="81"/>
      <c r="P38" s="81"/>
      <c r="Q38" s="81"/>
      <c r="R38" s="81"/>
      <c r="S38" s="81"/>
    </row>
    <row r="39" spans="1:21" ht="22.5" customHeight="1">
      <c r="A39" s="1016"/>
      <c r="B39" s="655"/>
      <c r="C39" s="1214" t="s">
        <v>353</v>
      </c>
      <c r="D39" s="657">
        <v>3.69</v>
      </c>
      <c r="E39" s="284">
        <v>3.69</v>
      </c>
      <c r="F39" s="680">
        <f>SUM(F35)</f>
        <v>160</v>
      </c>
      <c r="G39" s="680"/>
      <c r="H39" s="659">
        <v>130</v>
      </c>
      <c r="I39" s="668"/>
      <c r="J39" s="669"/>
      <c r="K39" s="669"/>
      <c r="L39" s="669"/>
      <c r="M39" s="670"/>
      <c r="N39" s="660"/>
      <c r="O39" s="81"/>
      <c r="P39" s="81"/>
      <c r="Q39" s="81"/>
      <c r="R39" s="81"/>
      <c r="S39" s="81"/>
    </row>
    <row r="40" spans="1:21" ht="22.5" customHeight="1">
      <c r="A40" s="1016"/>
      <c r="B40" s="655"/>
      <c r="C40" s="1214" t="s">
        <v>354</v>
      </c>
      <c r="D40" s="275"/>
      <c r="E40" s="276"/>
      <c r="F40" s="680">
        <f>SUM(F35)</f>
        <v>160</v>
      </c>
      <c r="G40" s="680"/>
      <c r="H40" s="659">
        <v>130</v>
      </c>
      <c r="I40" s="668"/>
      <c r="J40" s="669"/>
      <c r="K40" s="669"/>
      <c r="L40" s="669"/>
      <c r="M40" s="670"/>
      <c r="N40" s="660"/>
      <c r="O40" s="81"/>
      <c r="P40" s="81"/>
      <c r="Q40" s="81"/>
      <c r="R40" s="81"/>
      <c r="S40" s="81"/>
    </row>
    <row r="41" spans="1:21" ht="22.5" customHeight="1">
      <c r="A41" s="1016"/>
      <c r="B41" s="655"/>
      <c r="C41" s="1214" t="s">
        <v>86</v>
      </c>
      <c r="D41" s="657">
        <v>6.15</v>
      </c>
      <c r="E41" s="284">
        <v>6.15</v>
      </c>
      <c r="F41" s="680"/>
      <c r="G41" s="680"/>
      <c r="H41" s="659">
        <v>130</v>
      </c>
      <c r="I41" s="668"/>
      <c r="J41" s="669"/>
      <c r="K41" s="669"/>
      <c r="L41" s="669"/>
      <c r="M41" s="670"/>
      <c r="N41" s="660"/>
      <c r="O41" s="81"/>
      <c r="P41" s="81"/>
      <c r="Q41" s="81"/>
      <c r="R41" s="81"/>
      <c r="S41" s="81"/>
    </row>
    <row r="42" spans="1:21" ht="22.5" customHeight="1">
      <c r="A42" s="1016"/>
      <c r="B42" s="655"/>
      <c r="C42" s="1214" t="s">
        <v>87</v>
      </c>
      <c r="D42" s="657">
        <v>12.31</v>
      </c>
      <c r="E42" s="284">
        <v>12.31</v>
      </c>
      <c r="F42" s="680">
        <f>SUM(F35)</f>
        <v>160</v>
      </c>
      <c r="G42" s="680"/>
      <c r="H42" s="659">
        <v>130</v>
      </c>
      <c r="I42" s="668"/>
      <c r="J42" s="669"/>
      <c r="K42" s="669"/>
      <c r="L42" s="669"/>
      <c r="M42" s="670"/>
      <c r="N42" s="660"/>
      <c r="O42" s="81"/>
      <c r="P42" s="81"/>
      <c r="Q42" s="81"/>
      <c r="R42" s="81"/>
      <c r="S42" s="81"/>
    </row>
    <row r="43" spans="1:21" ht="22.5" customHeight="1">
      <c r="A43" s="1016"/>
      <c r="B43" s="655"/>
      <c r="C43" s="1214" t="s">
        <v>72</v>
      </c>
      <c r="D43" s="657">
        <v>12.31</v>
      </c>
      <c r="E43" s="284">
        <v>12.31</v>
      </c>
      <c r="F43" s="680">
        <f>SUM(F42)</f>
        <v>160</v>
      </c>
      <c r="G43" s="680"/>
      <c r="H43" s="659">
        <v>130</v>
      </c>
      <c r="I43" s="668"/>
      <c r="J43" s="669"/>
      <c r="K43" s="669"/>
      <c r="L43" s="669"/>
      <c r="M43" s="670"/>
      <c r="N43" s="660"/>
      <c r="O43" s="81"/>
      <c r="P43" s="81"/>
      <c r="Q43" s="81"/>
      <c r="R43" s="81"/>
      <c r="S43" s="81"/>
    </row>
    <row r="44" spans="1:21" ht="22.5" customHeight="1">
      <c r="A44" s="1016"/>
      <c r="B44" s="655"/>
      <c r="C44" s="1214" t="s">
        <v>88</v>
      </c>
      <c r="D44" s="657">
        <v>2.95</v>
      </c>
      <c r="E44" s="284">
        <v>2.46</v>
      </c>
      <c r="F44" s="680">
        <f>SUM(F35)</f>
        <v>160</v>
      </c>
      <c r="G44" s="680"/>
      <c r="H44" s="659">
        <v>130</v>
      </c>
      <c r="I44" s="668"/>
      <c r="J44" s="669"/>
      <c r="K44" s="669"/>
      <c r="L44" s="669"/>
      <c r="M44" s="670"/>
      <c r="N44" s="660"/>
      <c r="O44" s="81"/>
      <c r="P44" s="81"/>
      <c r="Q44" s="81"/>
      <c r="R44" s="81"/>
      <c r="S44" s="81"/>
    </row>
    <row r="45" spans="1:21" ht="22.5" customHeight="1">
      <c r="A45" s="749"/>
      <c r="B45" s="655"/>
      <c r="C45" s="1214" t="s">
        <v>75</v>
      </c>
      <c r="D45" s="657">
        <v>3.69</v>
      </c>
      <c r="E45" s="284">
        <v>3.69</v>
      </c>
      <c r="F45" s="680">
        <f>SUM(F35)</f>
        <v>160</v>
      </c>
      <c r="G45" s="680"/>
      <c r="H45" s="659">
        <v>130</v>
      </c>
      <c r="I45" s="668"/>
      <c r="J45" s="669"/>
      <c r="K45" s="669"/>
      <c r="L45" s="669"/>
      <c r="M45" s="670"/>
      <c r="N45" s="660"/>
      <c r="O45" s="81"/>
      <c r="P45" s="81"/>
      <c r="Q45" s="81"/>
      <c r="R45" s="81"/>
      <c r="S45" s="81"/>
      <c r="T45" s="176">
        <v>130</v>
      </c>
      <c r="U45" s="73">
        <v>95.4</v>
      </c>
    </row>
    <row r="46" spans="1:21" ht="22.5" customHeight="1">
      <c r="A46" s="749"/>
      <c r="B46" s="655"/>
      <c r="C46" s="1214" t="s">
        <v>355</v>
      </c>
      <c r="D46" s="657">
        <v>1.85</v>
      </c>
      <c r="E46" s="284">
        <v>1.85</v>
      </c>
      <c r="F46" s="680">
        <f>SUM(F35)</f>
        <v>160</v>
      </c>
      <c r="G46" s="680"/>
      <c r="H46" s="659">
        <v>130</v>
      </c>
      <c r="I46" s="668"/>
      <c r="J46" s="669"/>
      <c r="K46" s="669"/>
      <c r="L46" s="669"/>
      <c r="M46" s="670"/>
      <c r="N46" s="660"/>
      <c r="O46" s="81"/>
      <c r="P46" s="81"/>
      <c r="Q46" s="81"/>
      <c r="R46" s="81"/>
      <c r="S46" s="81"/>
      <c r="T46" s="176">
        <v>19</v>
      </c>
      <c r="U46" s="73">
        <v>15</v>
      </c>
    </row>
    <row r="47" spans="1:21" ht="22.5" customHeight="1">
      <c r="A47" s="749"/>
      <c r="B47" s="661"/>
      <c r="C47" s="1214"/>
      <c r="D47" s="275"/>
      <c r="E47" s="276"/>
      <c r="F47" s="680">
        <f>SUM(F35)</f>
        <v>160</v>
      </c>
      <c r="G47" s="680"/>
      <c r="H47" s="659">
        <v>50</v>
      </c>
      <c r="I47" s="668"/>
      <c r="J47" s="669"/>
      <c r="K47" s="669"/>
      <c r="L47" s="669"/>
      <c r="M47" s="670"/>
      <c r="N47" s="660"/>
      <c r="O47" s="81"/>
      <c r="P47" s="81"/>
      <c r="Q47" s="81"/>
      <c r="R47" s="81"/>
      <c r="S47" s="81"/>
      <c r="T47" s="176">
        <v>5</v>
      </c>
      <c r="U47" s="73">
        <v>5</v>
      </c>
    </row>
    <row r="48" spans="1:21" ht="22.5" customHeight="1">
      <c r="A48" s="987"/>
      <c r="B48" s="728" t="s">
        <v>319</v>
      </c>
      <c r="C48" s="1309"/>
      <c r="D48" s="669"/>
      <c r="E48" s="284"/>
      <c r="F48" s="680">
        <v>150</v>
      </c>
      <c r="G48" s="680">
        <v>120</v>
      </c>
      <c r="H48" s="732"/>
      <c r="I48" s="334">
        <v>3.46</v>
      </c>
      <c r="J48" s="335">
        <v>4.96</v>
      </c>
      <c r="K48" s="335">
        <v>31.3</v>
      </c>
      <c r="L48" s="335">
        <v>183.75</v>
      </c>
      <c r="M48" s="336">
        <v>0.9</v>
      </c>
      <c r="N48" s="730">
        <v>67</v>
      </c>
      <c r="O48" s="81"/>
      <c r="P48" s="81"/>
      <c r="Q48" s="81"/>
      <c r="R48" s="81"/>
      <c r="S48" s="81"/>
    </row>
    <row r="49" spans="1:28" ht="22.5" customHeight="1">
      <c r="A49" s="987"/>
      <c r="B49" s="728" t="s">
        <v>320</v>
      </c>
      <c r="C49" s="1309" t="s">
        <v>47</v>
      </c>
      <c r="D49" s="669">
        <v>44.1</v>
      </c>
      <c r="E49" s="284">
        <v>44.1</v>
      </c>
      <c r="F49" s="680"/>
      <c r="G49" s="680"/>
      <c r="H49" s="732"/>
      <c r="I49" s="334"/>
      <c r="J49" s="335"/>
      <c r="K49" s="335"/>
      <c r="L49" s="335"/>
      <c r="M49" s="336"/>
      <c r="N49" s="730"/>
      <c r="O49" s="81"/>
      <c r="P49" s="81"/>
      <c r="Q49" s="81"/>
      <c r="R49" s="81"/>
      <c r="S49" s="81"/>
    </row>
    <row r="50" spans="1:28" ht="22.5" customHeight="1">
      <c r="A50" s="987"/>
      <c r="B50" s="728"/>
      <c r="C50" s="1309" t="s">
        <v>71</v>
      </c>
      <c r="D50" s="669">
        <v>93</v>
      </c>
      <c r="E50" s="284">
        <v>93</v>
      </c>
      <c r="F50" s="680"/>
      <c r="G50" s="680"/>
      <c r="H50" s="732"/>
      <c r="I50" s="334"/>
      <c r="J50" s="335"/>
      <c r="K50" s="335"/>
      <c r="L50" s="335"/>
      <c r="M50" s="336"/>
      <c r="N50" s="730"/>
      <c r="O50" s="81"/>
      <c r="P50" s="81"/>
      <c r="Q50" s="81"/>
      <c r="R50" s="81"/>
      <c r="S50" s="81"/>
    </row>
    <row r="51" spans="1:28" ht="22.5" customHeight="1">
      <c r="A51" s="987"/>
      <c r="B51" s="728"/>
      <c r="C51" s="1309" t="s">
        <v>299</v>
      </c>
      <c r="D51" s="669">
        <v>17.850000000000001</v>
      </c>
      <c r="E51" s="284">
        <v>15</v>
      </c>
      <c r="F51" s="680"/>
      <c r="G51" s="680"/>
      <c r="H51" s="732"/>
      <c r="I51" s="334"/>
      <c r="J51" s="335"/>
      <c r="K51" s="335"/>
      <c r="L51" s="335"/>
      <c r="M51" s="336"/>
      <c r="N51" s="730"/>
      <c r="O51" s="81"/>
      <c r="P51" s="81"/>
      <c r="Q51" s="81"/>
      <c r="R51" s="81"/>
      <c r="S51" s="81"/>
    </row>
    <row r="52" spans="1:28" ht="22.5" customHeight="1">
      <c r="A52" s="749"/>
      <c r="B52" s="728"/>
      <c r="C52" s="1309" t="s">
        <v>42</v>
      </c>
      <c r="D52" s="669">
        <v>18.75</v>
      </c>
      <c r="E52" s="284">
        <v>15</v>
      </c>
      <c r="F52" s="680"/>
      <c r="G52" s="680"/>
      <c r="H52" s="732">
        <v>160</v>
      </c>
      <c r="I52" s="334"/>
      <c r="J52" s="335"/>
      <c r="K52" s="335"/>
      <c r="L52" s="335"/>
      <c r="M52" s="336"/>
      <c r="N52" s="730"/>
      <c r="O52" s="81"/>
      <c r="P52" s="81"/>
      <c r="Q52" s="81"/>
      <c r="R52" s="81"/>
      <c r="S52" s="81"/>
      <c r="T52" s="176">
        <v>32</v>
      </c>
      <c r="U52" s="73">
        <v>32</v>
      </c>
    </row>
    <row r="53" spans="1:28" ht="22.5" customHeight="1">
      <c r="A53" s="749"/>
      <c r="B53" s="728"/>
      <c r="C53" s="1309" t="s">
        <v>75</v>
      </c>
      <c r="D53" s="669">
        <v>6.15</v>
      </c>
      <c r="E53" s="284">
        <v>6.15</v>
      </c>
      <c r="F53" s="680"/>
      <c r="G53" s="680"/>
      <c r="H53" s="732">
        <v>160</v>
      </c>
      <c r="I53" s="338"/>
      <c r="J53" s="339"/>
      <c r="K53" s="339"/>
      <c r="L53" s="339"/>
      <c r="M53" s="340"/>
      <c r="N53" s="730"/>
      <c r="O53" s="81"/>
      <c r="P53" s="81"/>
      <c r="Q53" s="81"/>
      <c r="R53" s="81"/>
      <c r="S53" s="81"/>
      <c r="T53" s="176">
        <v>67</v>
      </c>
      <c r="U53" s="73">
        <v>67</v>
      </c>
    </row>
    <row r="54" spans="1:28" ht="22.5" customHeight="1">
      <c r="A54" s="749"/>
      <c r="B54" s="728" t="s">
        <v>130</v>
      </c>
      <c r="C54" s="1309"/>
      <c r="D54" s="725"/>
      <c r="E54" s="725"/>
      <c r="F54" s="680">
        <v>60</v>
      </c>
      <c r="G54" s="680">
        <v>40</v>
      </c>
      <c r="H54" s="732">
        <v>60</v>
      </c>
      <c r="I54" s="279">
        <f>SUM(O54*F54)/H54</f>
        <v>0.84</v>
      </c>
      <c r="J54" s="280">
        <f>SUM(P54*F54)/H54</f>
        <v>3.04</v>
      </c>
      <c r="K54" s="280">
        <f>SUM(Q54*F54)/H54</f>
        <v>5.19</v>
      </c>
      <c r="L54" s="280">
        <f>SUM(R54*F54)/H54</f>
        <v>51.54</v>
      </c>
      <c r="M54" s="281">
        <f>SUM(S54*F54)/H54</f>
        <v>20.969999999999995</v>
      </c>
      <c r="N54" s="730">
        <v>98</v>
      </c>
      <c r="O54" s="121">
        <v>0.84</v>
      </c>
      <c r="P54" s="121">
        <v>3.04</v>
      </c>
      <c r="Q54" s="121">
        <v>5.19</v>
      </c>
      <c r="R54" s="121">
        <v>51.54</v>
      </c>
      <c r="S54" s="102">
        <v>20.97</v>
      </c>
    </row>
    <row r="55" spans="1:28" ht="22.5" customHeight="1">
      <c r="A55" s="749"/>
      <c r="B55" s="728" t="s">
        <v>230</v>
      </c>
      <c r="C55" s="1308" t="s">
        <v>231</v>
      </c>
      <c r="D55" s="669">
        <f t="shared" ref="D55" si="12">SUM(F55*T55)/H55</f>
        <v>60</v>
      </c>
      <c r="E55" s="284">
        <v>50</v>
      </c>
      <c r="F55" s="680">
        <f>SUM(F54)</f>
        <v>60</v>
      </c>
      <c r="G55" s="680"/>
      <c r="H55" s="732">
        <v>60</v>
      </c>
      <c r="I55" s="751"/>
      <c r="J55" s="341"/>
      <c r="K55" s="341"/>
      <c r="L55" s="341"/>
      <c r="M55" s="752"/>
      <c r="N55" s="730"/>
      <c r="O55" s="102"/>
      <c r="P55" s="102"/>
      <c r="Q55" s="121"/>
      <c r="R55" s="121"/>
      <c r="S55" s="102"/>
      <c r="T55" s="176">
        <v>60</v>
      </c>
      <c r="U55" s="73">
        <v>47.3</v>
      </c>
    </row>
    <row r="56" spans="1:28" ht="22.5" customHeight="1" thickBot="1">
      <c r="A56" s="749"/>
      <c r="B56" s="728"/>
      <c r="C56" s="1308" t="s">
        <v>88</v>
      </c>
      <c r="D56" s="669">
        <v>7</v>
      </c>
      <c r="E56" s="284">
        <v>5</v>
      </c>
      <c r="F56" s="680">
        <f>SUM(F54)</f>
        <v>60</v>
      </c>
      <c r="G56" s="680"/>
      <c r="H56" s="732">
        <v>60</v>
      </c>
      <c r="I56" s="751"/>
      <c r="J56" s="341"/>
      <c r="K56" s="341"/>
      <c r="L56" s="341"/>
      <c r="M56" s="752"/>
      <c r="N56" s="730"/>
      <c r="O56" s="102"/>
      <c r="P56" s="102"/>
      <c r="Q56" s="121"/>
      <c r="R56" s="121"/>
      <c r="S56" s="102"/>
      <c r="T56" s="176">
        <v>15</v>
      </c>
      <c r="U56" s="73">
        <v>10</v>
      </c>
    </row>
    <row r="57" spans="1:28" ht="22.5" customHeight="1">
      <c r="A57" s="749"/>
      <c r="B57" s="728"/>
      <c r="C57" s="1308" t="s">
        <v>104</v>
      </c>
      <c r="D57" s="669">
        <v>5</v>
      </c>
      <c r="E57" s="284">
        <v>5</v>
      </c>
      <c r="F57" s="680">
        <f>SUM(F54)</f>
        <v>60</v>
      </c>
      <c r="G57" s="680"/>
      <c r="H57" s="732">
        <v>60</v>
      </c>
      <c r="I57" s="753"/>
      <c r="J57" s="342"/>
      <c r="K57" s="342"/>
      <c r="L57" s="342"/>
      <c r="M57" s="754"/>
      <c r="N57" s="730"/>
      <c r="O57" s="102"/>
      <c r="Q57" s="746"/>
      <c r="R57" s="725"/>
      <c r="S57" s="725"/>
      <c r="T57" s="652"/>
      <c r="U57" s="652"/>
      <c r="V57" s="747"/>
      <c r="W57" s="272"/>
      <c r="X57" s="273"/>
      <c r="Y57" s="273"/>
      <c r="Z57" s="273"/>
      <c r="AA57" s="274"/>
      <c r="AB57" s="748"/>
    </row>
    <row r="58" spans="1:28" ht="22.5" customHeight="1">
      <c r="A58" s="749"/>
      <c r="B58" s="755" t="s">
        <v>232</v>
      </c>
      <c r="C58" s="1309"/>
      <c r="D58" s="669">
        <v>50</v>
      </c>
      <c r="E58" s="284">
        <f>SUM(F58*G67)/H58</f>
        <v>0</v>
      </c>
      <c r="F58" s="680">
        <v>50</v>
      </c>
      <c r="G58" s="680">
        <v>30</v>
      </c>
      <c r="H58" s="732">
        <v>40</v>
      </c>
      <c r="I58" s="343">
        <f>SUM(O62*F58)/H58</f>
        <v>3.0625000000000004</v>
      </c>
      <c r="J58" s="344">
        <f>SUM(B67*F58)/H58</f>
        <v>0</v>
      </c>
      <c r="K58" s="344">
        <v>9.44</v>
      </c>
      <c r="L58" s="344">
        <f>SUM(D67*F58)/H58</f>
        <v>212.5</v>
      </c>
      <c r="M58" s="345">
        <f>SUM(E67*F58)/H58</f>
        <v>162.5</v>
      </c>
      <c r="N58" s="730">
        <v>3</v>
      </c>
      <c r="O58" s="102"/>
      <c r="P58" s="728"/>
      <c r="Q58" s="731"/>
      <c r="R58" s="669"/>
      <c r="S58" s="284"/>
      <c r="T58" s="680"/>
      <c r="U58" s="680"/>
      <c r="V58" s="747"/>
      <c r="W58" s="334"/>
      <c r="X58" s="335"/>
      <c r="Y58" s="335"/>
      <c r="Z58" s="335"/>
      <c r="AA58" s="733"/>
      <c r="AB58" s="730"/>
    </row>
    <row r="59" spans="1:28" ht="22.5" customHeight="1">
      <c r="A59" s="749"/>
      <c r="B59" s="728" t="s">
        <v>273</v>
      </c>
      <c r="C59" s="1309"/>
      <c r="D59" s="725"/>
      <c r="E59" s="725"/>
      <c r="F59" s="680">
        <v>180</v>
      </c>
      <c r="G59" s="680">
        <v>150</v>
      </c>
      <c r="H59" s="732">
        <v>180</v>
      </c>
      <c r="I59" s="279">
        <f>SUM(O63*F59)/H59</f>
        <v>0.4</v>
      </c>
      <c r="J59" s="280">
        <f>SUM(B68*F59)/H59</f>
        <v>0</v>
      </c>
      <c r="K59" s="280">
        <v>24.38</v>
      </c>
      <c r="L59" s="280">
        <f>SUM(D68*F59)/H59</f>
        <v>25</v>
      </c>
      <c r="M59" s="281">
        <f>SUM(E68*F59)/H59</f>
        <v>20</v>
      </c>
      <c r="N59" s="730">
        <v>80</v>
      </c>
      <c r="O59" s="102"/>
      <c r="P59" s="728"/>
      <c r="Q59" s="731"/>
      <c r="R59" s="669"/>
      <c r="S59" s="284"/>
      <c r="T59" s="680"/>
      <c r="U59" s="680"/>
      <c r="V59" s="747"/>
      <c r="W59" s="334"/>
      <c r="X59" s="335"/>
      <c r="Y59" s="335"/>
      <c r="Z59" s="335"/>
      <c r="AA59" s="733"/>
      <c r="AB59" s="730"/>
    </row>
    <row r="60" spans="1:28" ht="22.5" customHeight="1">
      <c r="A60" s="749"/>
      <c r="B60" s="728"/>
      <c r="C60" s="1308" t="s">
        <v>90</v>
      </c>
      <c r="D60" s="669">
        <v>0.18</v>
      </c>
      <c r="E60" s="284">
        <v>0.18</v>
      </c>
      <c r="F60" s="680">
        <f>SUM(F59)</f>
        <v>180</v>
      </c>
      <c r="G60" s="680"/>
      <c r="H60" s="732">
        <v>180</v>
      </c>
      <c r="I60" s="346"/>
      <c r="J60" s="347"/>
      <c r="K60" s="347"/>
      <c r="L60" s="347"/>
      <c r="M60" s="348"/>
      <c r="N60" s="730"/>
      <c r="O60" s="102"/>
      <c r="P60" s="728"/>
      <c r="Q60" s="731"/>
      <c r="R60" s="669"/>
      <c r="S60" s="284"/>
      <c r="T60" s="680"/>
      <c r="U60" s="680"/>
      <c r="V60" s="747"/>
      <c r="W60" s="334"/>
      <c r="X60" s="335"/>
      <c r="Y60" s="335"/>
      <c r="Z60" s="335"/>
      <c r="AA60" s="733"/>
      <c r="AB60" s="730"/>
    </row>
    <row r="61" spans="1:28" ht="22.5" customHeight="1">
      <c r="A61" s="749"/>
      <c r="B61" s="728"/>
      <c r="C61" s="1308" t="s">
        <v>71</v>
      </c>
      <c r="D61" s="669">
        <v>152</v>
      </c>
      <c r="E61" s="284">
        <v>152</v>
      </c>
      <c r="F61" s="680">
        <f>SUM(F59)</f>
        <v>180</v>
      </c>
      <c r="G61" s="680"/>
      <c r="H61" s="732">
        <v>180</v>
      </c>
      <c r="I61" s="346"/>
      <c r="J61" s="347"/>
      <c r="K61" s="347"/>
      <c r="L61" s="347"/>
      <c r="M61" s="348"/>
      <c r="N61" s="730"/>
      <c r="O61" s="102"/>
      <c r="Q61" s="731"/>
      <c r="R61" s="725"/>
      <c r="S61" s="725"/>
      <c r="T61" s="652"/>
      <c r="U61" s="652"/>
      <c r="V61" s="732"/>
      <c r="W61" s="279"/>
      <c r="X61" s="280"/>
      <c r="Y61" s="280"/>
      <c r="Z61" s="280"/>
      <c r="AA61" s="281"/>
      <c r="AB61" s="730"/>
    </row>
    <row r="62" spans="1:28" ht="32.25" customHeight="1">
      <c r="A62" s="749"/>
      <c r="B62" s="755"/>
      <c r="C62" s="1309" t="s">
        <v>274</v>
      </c>
      <c r="D62" s="669">
        <v>40</v>
      </c>
      <c r="E62" s="284">
        <v>36</v>
      </c>
      <c r="F62" s="680">
        <f>SUM(F59)</f>
        <v>180</v>
      </c>
      <c r="G62" s="680"/>
      <c r="H62" s="732">
        <v>180</v>
      </c>
      <c r="I62" s="751"/>
      <c r="J62" s="341"/>
      <c r="K62" s="341"/>
      <c r="L62" s="341"/>
      <c r="M62" s="348"/>
      <c r="N62" s="730"/>
      <c r="O62" s="102">
        <v>2.4500000000000002</v>
      </c>
      <c r="R62" s="669"/>
      <c r="S62" s="284"/>
      <c r="T62" s="680"/>
      <c r="U62" s="680"/>
      <c r="V62" s="732"/>
      <c r="W62" s="334"/>
      <c r="X62" s="335"/>
      <c r="Y62" s="335"/>
      <c r="Z62" s="335"/>
      <c r="AA62" s="733"/>
      <c r="AB62" s="730"/>
    </row>
    <row r="63" spans="1:28" ht="22.5" customHeight="1">
      <c r="A63" s="749"/>
      <c r="B63" s="755"/>
      <c r="C63" s="1309" t="s">
        <v>73</v>
      </c>
      <c r="D63" s="669">
        <v>15</v>
      </c>
      <c r="E63" s="284">
        <v>15</v>
      </c>
      <c r="F63" s="680">
        <f>SUM(F59)</f>
        <v>180</v>
      </c>
      <c r="G63" s="680"/>
      <c r="H63" s="732">
        <v>180</v>
      </c>
      <c r="I63" s="751"/>
      <c r="J63" s="341"/>
      <c r="K63" s="341"/>
      <c r="L63" s="341"/>
      <c r="M63" s="348"/>
      <c r="N63" s="730"/>
      <c r="O63" s="121">
        <v>0.4</v>
      </c>
      <c r="P63" s="728"/>
      <c r="Q63" s="729"/>
      <c r="R63" s="669"/>
      <c r="S63" s="284"/>
      <c r="T63" s="680"/>
      <c r="U63" s="680"/>
      <c r="V63" s="732"/>
      <c r="W63" s="334"/>
      <c r="X63" s="335"/>
      <c r="Y63" s="335"/>
      <c r="Z63" s="335"/>
      <c r="AA63" s="733"/>
      <c r="AB63" s="730"/>
    </row>
    <row r="64" spans="1:28" ht="22.5" customHeight="1" thickBot="1">
      <c r="A64" s="749"/>
      <c r="B64" s="756"/>
      <c r="C64" s="1315"/>
      <c r="D64" s="669"/>
      <c r="E64" s="725"/>
      <c r="F64" s="680"/>
      <c r="G64" s="680"/>
      <c r="H64" s="757"/>
      <c r="I64" s="758"/>
      <c r="J64" s="759"/>
      <c r="K64" s="759"/>
      <c r="L64" s="759"/>
      <c r="M64" s="349"/>
      <c r="N64" s="760"/>
      <c r="O64" s="81"/>
      <c r="P64" s="728"/>
      <c r="Q64" s="729"/>
      <c r="R64" s="669"/>
      <c r="S64" s="284"/>
      <c r="T64" s="680"/>
      <c r="U64" s="680"/>
      <c r="V64" s="732"/>
      <c r="W64" s="334"/>
      <c r="X64" s="335"/>
      <c r="Y64" s="335"/>
      <c r="Z64" s="335"/>
      <c r="AA64" s="733"/>
      <c r="AB64" s="730"/>
    </row>
    <row r="65" spans="1:28" ht="22.5" customHeight="1" thickBot="1">
      <c r="A65" s="749"/>
      <c r="B65" s="736" t="s">
        <v>76</v>
      </c>
      <c r="C65" s="1313"/>
      <c r="D65" s="725"/>
      <c r="E65" s="761"/>
      <c r="F65" s="762">
        <f>SUM(F24,F35,F54,F58,F59)</f>
        <v>700</v>
      </c>
      <c r="G65" s="762">
        <v>590</v>
      </c>
      <c r="H65" s="738">
        <f t="shared" ref="H65:M65" si="13">SUM(H24:H64)</f>
        <v>5860</v>
      </c>
      <c r="I65" s="739">
        <f t="shared" si="13"/>
        <v>24.782499999999999</v>
      </c>
      <c r="J65" s="739">
        <f t="shared" si="13"/>
        <v>30.27</v>
      </c>
      <c r="K65" s="739">
        <f t="shared" si="13"/>
        <v>106.44</v>
      </c>
      <c r="L65" s="739">
        <f t="shared" si="13"/>
        <v>886.17</v>
      </c>
      <c r="M65" s="739">
        <f t="shared" si="13"/>
        <v>214.54</v>
      </c>
      <c r="N65" s="744"/>
      <c r="O65" s="81"/>
      <c r="P65" s="728"/>
      <c r="Q65" s="729"/>
      <c r="R65" s="669"/>
      <c r="S65" s="284"/>
      <c r="T65" s="680"/>
      <c r="U65" s="680"/>
      <c r="V65" s="732"/>
      <c r="W65" s="334"/>
      <c r="X65" s="335"/>
      <c r="Y65" s="335"/>
      <c r="Z65" s="335"/>
      <c r="AA65" s="733"/>
      <c r="AB65" s="730"/>
    </row>
    <row r="66" spans="1:28" ht="22.5" customHeight="1">
      <c r="A66" s="1130" t="s">
        <v>19</v>
      </c>
      <c r="B66" s="745" t="s">
        <v>321</v>
      </c>
      <c r="C66" s="1316"/>
      <c r="D66" s="439"/>
      <c r="E66" s="440"/>
      <c r="F66" s="680">
        <v>150</v>
      </c>
      <c r="G66" s="680">
        <v>120</v>
      </c>
      <c r="H66" s="848">
        <v>200</v>
      </c>
      <c r="I66" s="272">
        <v>3.06</v>
      </c>
      <c r="J66" s="273">
        <v>4.8</v>
      </c>
      <c r="K66" s="273">
        <v>20.440000000000001</v>
      </c>
      <c r="L66" s="273">
        <v>137.25</v>
      </c>
      <c r="M66" s="274">
        <v>18.16</v>
      </c>
      <c r="N66" s="800">
        <v>23</v>
      </c>
      <c r="O66" s="102"/>
      <c r="P66" s="728"/>
      <c r="Q66" s="729"/>
      <c r="R66" s="669"/>
      <c r="S66" s="284"/>
      <c r="T66" s="680"/>
      <c r="U66" s="680"/>
      <c r="V66" s="732"/>
      <c r="W66" s="334"/>
      <c r="X66" s="335"/>
      <c r="Y66" s="335"/>
      <c r="Z66" s="335"/>
      <c r="AA66" s="733"/>
      <c r="AB66" s="730"/>
    </row>
    <row r="67" spans="1:28" ht="22.5" customHeight="1">
      <c r="A67" s="1141"/>
      <c r="B67" s="964"/>
      <c r="C67" s="1214" t="s">
        <v>41</v>
      </c>
      <c r="D67" s="657">
        <v>170</v>
      </c>
      <c r="E67" s="249">
        <v>130</v>
      </c>
      <c r="F67" s="680">
        <f>SUM(F66)</f>
        <v>150</v>
      </c>
      <c r="G67" s="1072"/>
      <c r="H67" s="848">
        <v>200</v>
      </c>
      <c r="I67" s="387"/>
      <c r="J67" s="284"/>
      <c r="K67" s="284"/>
      <c r="L67" s="866"/>
      <c r="M67" s="867"/>
      <c r="N67" s="660"/>
      <c r="O67" s="102"/>
      <c r="P67" s="728"/>
      <c r="Q67" s="729"/>
      <c r="R67" s="669"/>
      <c r="S67" s="284"/>
      <c r="T67" s="680"/>
      <c r="U67" s="680"/>
      <c r="V67" s="732"/>
      <c r="W67" s="334"/>
      <c r="X67" s="335"/>
      <c r="Y67" s="335"/>
      <c r="Z67" s="335"/>
      <c r="AA67" s="733"/>
      <c r="AB67" s="730"/>
    </row>
    <row r="68" spans="1:28" ht="22.5" customHeight="1">
      <c r="A68" s="1141"/>
      <c r="B68" s="964"/>
      <c r="C68" s="1214" t="s">
        <v>34</v>
      </c>
      <c r="D68" s="657">
        <v>25</v>
      </c>
      <c r="E68" s="249">
        <v>20</v>
      </c>
      <c r="F68" s="680">
        <f>SUM(F66)</f>
        <v>150</v>
      </c>
      <c r="G68" s="1072"/>
      <c r="H68" s="848">
        <v>200</v>
      </c>
      <c r="I68" s="387"/>
      <c r="J68" s="284"/>
      <c r="K68" s="284"/>
      <c r="L68" s="866"/>
      <c r="M68" s="867"/>
      <c r="N68" s="660"/>
      <c r="O68" s="102"/>
      <c r="P68" s="102"/>
      <c r="Q68" s="121"/>
      <c r="R68" s="121"/>
      <c r="S68" s="102"/>
      <c r="T68" s="176">
        <v>15</v>
      </c>
      <c r="U68" s="73">
        <v>12</v>
      </c>
    </row>
    <row r="69" spans="1:28" ht="22.5" customHeight="1">
      <c r="A69" s="1141"/>
      <c r="B69" s="964"/>
      <c r="C69" s="1214" t="s">
        <v>75</v>
      </c>
      <c r="D69" s="657">
        <v>6</v>
      </c>
      <c r="E69" s="249">
        <v>6</v>
      </c>
      <c r="F69" s="680">
        <f>SUM(F66)</f>
        <v>150</v>
      </c>
      <c r="G69" s="1072"/>
      <c r="H69" s="848">
        <v>200</v>
      </c>
      <c r="I69" s="387"/>
      <c r="J69" s="284"/>
      <c r="K69" s="284"/>
      <c r="L69" s="866"/>
      <c r="M69" s="867"/>
      <c r="N69" s="660"/>
      <c r="O69" s="154">
        <f>SUM(O24:O68)</f>
        <v>26.069999999999997</v>
      </c>
      <c r="P69" s="16"/>
      <c r="Q69" s="16"/>
      <c r="R69" s="16"/>
      <c r="S69" s="16"/>
      <c r="T69" s="16"/>
      <c r="U69" s="16"/>
      <c r="V69" s="16"/>
    </row>
    <row r="70" spans="1:28" ht="21.75" customHeight="1">
      <c r="A70" s="1141"/>
      <c r="B70" s="728" t="s">
        <v>293</v>
      </c>
      <c r="C70" s="1214"/>
      <c r="D70" s="657"/>
      <c r="E70" s="249"/>
      <c r="F70" s="680">
        <v>160</v>
      </c>
      <c r="G70" s="1072">
        <v>120</v>
      </c>
      <c r="H70" s="848">
        <v>200</v>
      </c>
      <c r="I70" s="387">
        <v>15.86</v>
      </c>
      <c r="J70" s="284">
        <v>9.1</v>
      </c>
      <c r="K70" s="284">
        <v>4.4000000000000004</v>
      </c>
      <c r="L70" s="866">
        <v>162</v>
      </c>
      <c r="M70" s="867">
        <v>3.6</v>
      </c>
      <c r="N70" s="660">
        <v>35</v>
      </c>
      <c r="O70" s="121">
        <v>3.06</v>
      </c>
      <c r="P70" s="16"/>
      <c r="Q70" s="16"/>
      <c r="R70" s="16"/>
      <c r="S70" s="16"/>
      <c r="T70" s="16"/>
      <c r="U70" s="16"/>
      <c r="V70" s="16"/>
    </row>
    <row r="71" spans="1:28" ht="22.5" customHeight="1">
      <c r="A71" s="1141"/>
      <c r="B71" s="728" t="s">
        <v>294</v>
      </c>
      <c r="C71" s="1308" t="s">
        <v>102</v>
      </c>
      <c r="D71" s="657">
        <v>130</v>
      </c>
      <c r="E71" s="249">
        <v>98</v>
      </c>
      <c r="F71" s="680">
        <f>SUM(F66)</f>
        <v>150</v>
      </c>
      <c r="G71" s="1072"/>
      <c r="H71" s="848">
        <v>200</v>
      </c>
      <c r="I71" s="387"/>
      <c r="J71" s="284"/>
      <c r="K71" s="284"/>
      <c r="L71" s="866"/>
      <c r="M71" s="867"/>
      <c r="N71" s="660"/>
      <c r="O71" s="87"/>
      <c r="P71" s="16"/>
      <c r="Q71" s="16"/>
      <c r="R71" s="16"/>
      <c r="S71" s="16"/>
      <c r="T71" s="16"/>
      <c r="U71" s="16"/>
      <c r="V71" s="16"/>
    </row>
    <row r="72" spans="1:28" ht="22.5" customHeight="1">
      <c r="A72" s="1141"/>
      <c r="B72" s="964"/>
      <c r="C72" s="1214" t="s">
        <v>54</v>
      </c>
      <c r="D72" s="657">
        <v>25</v>
      </c>
      <c r="E72" s="249">
        <v>20</v>
      </c>
      <c r="F72" s="680">
        <f>SUM(F66)</f>
        <v>150</v>
      </c>
      <c r="G72" s="1072"/>
      <c r="H72" s="848">
        <v>200</v>
      </c>
      <c r="I72" s="387"/>
      <c r="J72" s="284"/>
      <c r="K72" s="284"/>
      <c r="L72" s="866"/>
      <c r="M72" s="867"/>
      <c r="N72" s="660"/>
      <c r="O72" s="87"/>
      <c r="P72" s="16"/>
      <c r="Q72" s="16"/>
      <c r="R72" s="16"/>
      <c r="S72" s="16"/>
      <c r="T72" s="16"/>
      <c r="U72" s="16"/>
      <c r="V72" s="16"/>
    </row>
    <row r="73" spans="1:28" ht="22.5" customHeight="1">
      <c r="A73" s="1141"/>
      <c r="B73" s="991"/>
      <c r="C73" s="1214" t="s">
        <v>316</v>
      </c>
      <c r="D73" s="657">
        <v>4</v>
      </c>
      <c r="E73" s="249">
        <v>4</v>
      </c>
      <c r="F73" s="680"/>
      <c r="G73" s="1072"/>
      <c r="H73" s="848"/>
      <c r="I73" s="387"/>
      <c r="J73" s="284"/>
      <c r="K73" s="284"/>
      <c r="L73" s="866"/>
      <c r="M73" s="867"/>
      <c r="N73" s="660"/>
      <c r="O73" s="87"/>
      <c r="P73" s="16"/>
      <c r="Q73" s="16"/>
      <c r="R73" s="16"/>
      <c r="S73" s="16"/>
      <c r="T73" s="16"/>
      <c r="U73" s="16"/>
      <c r="V73" s="16"/>
    </row>
    <row r="74" spans="1:28" ht="22.5" customHeight="1">
      <c r="A74" s="1141"/>
      <c r="B74" s="991"/>
      <c r="C74" s="1214" t="s">
        <v>37</v>
      </c>
      <c r="D74" s="657">
        <v>35</v>
      </c>
      <c r="E74" s="249">
        <v>35</v>
      </c>
      <c r="F74" s="680"/>
      <c r="G74" s="1072"/>
      <c r="H74" s="848"/>
      <c r="I74" s="387"/>
      <c r="J74" s="284"/>
      <c r="K74" s="284"/>
      <c r="L74" s="866"/>
      <c r="M74" s="867"/>
      <c r="N74" s="660"/>
      <c r="O74" s="87"/>
      <c r="P74" s="16"/>
      <c r="Q74" s="16"/>
      <c r="R74" s="16"/>
      <c r="S74" s="16"/>
      <c r="T74" s="16"/>
      <c r="U74" s="16"/>
      <c r="V74" s="16"/>
    </row>
    <row r="75" spans="1:28" ht="22.5" customHeight="1">
      <c r="A75" s="1141"/>
      <c r="B75" s="964"/>
      <c r="C75" s="1214" t="s">
        <v>42</v>
      </c>
      <c r="D75" s="657">
        <v>60</v>
      </c>
      <c r="E75" s="249">
        <v>52</v>
      </c>
      <c r="F75" s="680">
        <f>SUM(F66)</f>
        <v>150</v>
      </c>
      <c r="G75" s="1072"/>
      <c r="H75" s="848">
        <v>200</v>
      </c>
      <c r="I75" s="387"/>
      <c r="J75" s="284"/>
      <c r="K75" s="284"/>
      <c r="L75" s="866"/>
      <c r="M75" s="867"/>
      <c r="N75" s="660"/>
      <c r="O75" s="87"/>
      <c r="P75" s="16"/>
      <c r="Q75" s="16"/>
      <c r="R75" s="16"/>
      <c r="S75" s="16"/>
      <c r="T75" s="16"/>
      <c r="U75" s="16"/>
      <c r="V75" s="16"/>
    </row>
    <row r="76" spans="1:28" ht="22.5" customHeight="1" thickBot="1">
      <c r="A76" s="1141"/>
      <c r="B76" s="963"/>
      <c r="C76" s="1214" t="s">
        <v>45</v>
      </c>
      <c r="D76" s="657">
        <v>8</v>
      </c>
      <c r="E76" s="249">
        <v>8</v>
      </c>
      <c r="F76" s="680">
        <f>SUM(F66)</f>
        <v>150</v>
      </c>
      <c r="G76" s="1072"/>
      <c r="H76" s="848">
        <v>200</v>
      </c>
      <c r="I76" s="388"/>
      <c r="J76" s="284"/>
      <c r="K76" s="284"/>
      <c r="L76" s="866"/>
      <c r="M76" s="867"/>
      <c r="N76" s="660"/>
      <c r="O76" s="121">
        <v>15.86</v>
      </c>
      <c r="P76" s="16"/>
      <c r="Q76" s="16"/>
      <c r="R76" s="16"/>
      <c r="S76" s="16"/>
      <c r="T76" s="16"/>
      <c r="U76" s="16"/>
      <c r="V76" s="16"/>
    </row>
    <row r="77" spans="1:28" ht="22.5" customHeight="1">
      <c r="A77" s="1141"/>
      <c r="B77" s="728" t="s">
        <v>272</v>
      </c>
      <c r="C77" s="1309"/>
      <c r="D77" s="669">
        <f>SUM(F77*T98)/H77</f>
        <v>187</v>
      </c>
      <c r="E77" s="284">
        <f>SUM(F77*U98)/H77</f>
        <v>180</v>
      </c>
      <c r="F77" s="680">
        <v>180</v>
      </c>
      <c r="G77" s="680">
        <v>160</v>
      </c>
      <c r="H77" s="732">
        <v>180</v>
      </c>
      <c r="I77" s="275">
        <f>SUM(O87*F77)/H77</f>
        <v>5.22</v>
      </c>
      <c r="J77" s="276">
        <f>SUM(P98*F77)/H77</f>
        <v>4.5</v>
      </c>
      <c r="K77" s="276">
        <f>SUM(Q98*F77)/H77</f>
        <v>7.2</v>
      </c>
      <c r="L77" s="276">
        <f>SUM(R98*F77)/H77</f>
        <v>95.4</v>
      </c>
      <c r="M77" s="277">
        <f>SUM(S98*F77)/H77</f>
        <v>1.26</v>
      </c>
      <c r="N77" s="730">
        <v>73</v>
      </c>
      <c r="O77" s="87"/>
      <c r="P77" s="16"/>
      <c r="Q77" s="16"/>
      <c r="R77" s="16"/>
      <c r="S77" s="16"/>
      <c r="T77" s="16"/>
      <c r="U77" s="16"/>
      <c r="V77" s="16"/>
    </row>
    <row r="78" spans="1:28" ht="22.5" customHeight="1" thickBot="1">
      <c r="A78" s="1141"/>
      <c r="B78" s="728" t="s">
        <v>105</v>
      </c>
      <c r="C78" s="1309"/>
      <c r="D78" s="669">
        <f>SUM(F78*T99)/H78</f>
        <v>40</v>
      </c>
      <c r="E78" s="284">
        <f>SUM(F78*U99)/H78</f>
        <v>40</v>
      </c>
      <c r="F78" s="680">
        <v>40</v>
      </c>
      <c r="G78" s="680">
        <v>30</v>
      </c>
      <c r="H78" s="732">
        <v>40</v>
      </c>
      <c r="I78" s="279">
        <f>SUM(O88*F78)/H78</f>
        <v>2.81</v>
      </c>
      <c r="J78" s="280">
        <f>SUM(P99*F78)/H78</f>
        <v>3.8</v>
      </c>
      <c r="K78" s="280">
        <f>SUM(Q99*F78)/H78</f>
        <v>17.079999999999998</v>
      </c>
      <c r="L78" s="280">
        <f>SUM(R99*F78)/H78</f>
        <v>113.53</v>
      </c>
      <c r="M78" s="281">
        <f>SUM(S99*F78)/H78</f>
        <v>0</v>
      </c>
      <c r="N78" s="730">
        <v>97</v>
      </c>
      <c r="O78" s="87"/>
      <c r="P78" s="16"/>
      <c r="Q78" s="16"/>
      <c r="R78" s="16"/>
      <c r="S78" s="16"/>
      <c r="T78" s="16"/>
      <c r="U78" s="16"/>
      <c r="V78" s="16"/>
    </row>
    <row r="79" spans="1:28" ht="22.5" customHeight="1" thickBot="1">
      <c r="A79" s="1141"/>
      <c r="B79" s="736" t="s">
        <v>76</v>
      </c>
      <c r="C79" s="1317"/>
      <c r="D79" s="284"/>
      <c r="E79" s="284"/>
      <c r="F79" s="762">
        <v>450</v>
      </c>
      <c r="G79" s="762">
        <v>430</v>
      </c>
      <c r="H79" s="763">
        <f t="shared" ref="H79:M79" si="14">SUM(H66:H78)</f>
        <v>2020</v>
      </c>
      <c r="I79" s="764">
        <f t="shared" si="14"/>
        <v>26.949999999999996</v>
      </c>
      <c r="J79" s="764">
        <f t="shared" si="14"/>
        <v>22.2</v>
      </c>
      <c r="K79" s="764">
        <f t="shared" si="14"/>
        <v>49.120000000000005</v>
      </c>
      <c r="L79" s="764">
        <f t="shared" si="14"/>
        <v>508.17999999999995</v>
      </c>
      <c r="M79" s="764">
        <f t="shared" si="14"/>
        <v>23.020000000000003</v>
      </c>
      <c r="N79" s="765"/>
      <c r="O79" s="87"/>
      <c r="P79" s="16"/>
      <c r="Q79" s="16"/>
      <c r="R79" s="16"/>
      <c r="S79" s="16"/>
      <c r="T79" s="16"/>
      <c r="U79" s="16"/>
      <c r="V79" s="16"/>
    </row>
    <row r="80" spans="1:28" ht="22.5" customHeight="1" thickBot="1">
      <c r="A80" s="1141"/>
      <c r="B80" s="766" t="s">
        <v>161</v>
      </c>
      <c r="C80" s="1318"/>
      <c r="D80" s="669">
        <v>6</v>
      </c>
      <c r="E80" s="669">
        <v>6</v>
      </c>
      <c r="F80" s="680">
        <v>6</v>
      </c>
      <c r="G80" s="680">
        <v>6</v>
      </c>
      <c r="H80" s="708"/>
      <c r="I80" s="709"/>
      <c r="J80" s="707"/>
      <c r="K80" s="707"/>
      <c r="L80" s="707"/>
      <c r="M80" s="710"/>
      <c r="N80" s="711"/>
      <c r="O80" s="87"/>
      <c r="P80" s="16"/>
      <c r="Q80" s="16"/>
      <c r="R80" s="16"/>
      <c r="S80" s="16"/>
      <c r="T80" s="16"/>
      <c r="U80" s="16"/>
      <c r="V80" s="16"/>
    </row>
    <row r="81" spans="1:28" ht="22.5" customHeight="1" thickBot="1">
      <c r="A81" s="1141"/>
      <c r="B81" s="767" t="s">
        <v>77</v>
      </c>
      <c r="C81" s="1319"/>
      <c r="D81" s="284"/>
      <c r="E81" s="284"/>
      <c r="F81" s="680">
        <f>SUM(F79,F65,F23,F22)</f>
        <v>1891</v>
      </c>
      <c r="G81" s="680">
        <v>1685</v>
      </c>
      <c r="H81" s="743">
        <f t="shared" ref="H81:M81" si="15">SUM(H79,H65,H23,H22)</f>
        <v>10319</v>
      </c>
      <c r="I81" s="494">
        <f t="shared" si="15"/>
        <v>61.152417293233079</v>
      </c>
      <c r="J81" s="494">
        <f t="shared" si="15"/>
        <v>66.43087719298245</v>
      </c>
      <c r="K81" s="494">
        <f t="shared" si="15"/>
        <v>226.69998496240601</v>
      </c>
      <c r="L81" s="494">
        <f t="shared" si="15"/>
        <v>1845.7001670843777</v>
      </c>
      <c r="M81" s="495">
        <f t="shared" si="15"/>
        <v>248.89754385964912</v>
      </c>
      <c r="N81" s="683"/>
      <c r="O81" s="87"/>
      <c r="P81" s="16"/>
      <c r="Q81" s="16"/>
      <c r="R81" s="16"/>
      <c r="S81" s="16"/>
      <c r="T81" s="16"/>
      <c r="U81" s="16"/>
      <c r="V81" s="16"/>
    </row>
    <row r="82" spans="1:28" ht="22.5" customHeight="1" thickBot="1">
      <c r="A82" s="1141"/>
      <c r="B82" s="768"/>
      <c r="C82" s="1320"/>
      <c r="D82" s="284"/>
      <c r="E82" s="284"/>
      <c r="F82" s="680"/>
      <c r="G82" s="680"/>
      <c r="H82" s="769"/>
      <c r="I82" s="709"/>
      <c r="J82" s="707"/>
      <c r="K82" s="707"/>
      <c r="L82" s="707"/>
      <c r="M82" s="710"/>
      <c r="N82" s="711"/>
      <c r="O82" s="87"/>
      <c r="P82" s="16"/>
      <c r="Q82" s="16"/>
      <c r="R82" s="16"/>
      <c r="S82" s="16"/>
      <c r="T82" s="16"/>
      <c r="U82" s="16"/>
      <c r="V82" s="16"/>
    </row>
    <row r="83" spans="1:28" ht="22.5" customHeight="1" thickBot="1">
      <c r="A83" s="1141"/>
      <c r="B83" s="770"/>
      <c r="C83" s="1321"/>
      <c r="D83" s="419">
        <v>442</v>
      </c>
      <c r="E83" s="419"/>
      <c r="F83" s="1072"/>
      <c r="G83" s="1072"/>
      <c r="H83" s="772"/>
      <c r="I83" s="773"/>
      <c r="J83" s="773"/>
      <c r="K83" s="773"/>
      <c r="L83" s="773"/>
      <c r="M83" s="773"/>
      <c r="N83" s="774"/>
      <c r="O83" s="87"/>
      <c r="P83" s="16"/>
      <c r="Q83" s="16"/>
      <c r="R83" s="16"/>
      <c r="S83" s="16"/>
      <c r="T83" s="16"/>
      <c r="U83" s="16"/>
      <c r="V83" s="16"/>
    </row>
    <row r="84" spans="1:28" ht="22.5" customHeight="1" thickBot="1">
      <c r="A84" s="548"/>
      <c r="B84" s="775"/>
      <c r="C84" s="1218"/>
      <c r="D84" s="284"/>
      <c r="E84" s="284"/>
      <c r="F84" s="680"/>
      <c r="G84" s="680"/>
      <c r="H84" s="658"/>
      <c r="I84" s="669"/>
      <c r="J84" s="669"/>
      <c r="K84" s="669"/>
      <c r="L84" s="669"/>
      <c r="M84" s="669"/>
      <c r="N84" s="776"/>
      <c r="O84" s="87"/>
      <c r="P84" s="16"/>
      <c r="Q84" s="16"/>
      <c r="R84" s="16"/>
      <c r="S84" s="16"/>
      <c r="T84" s="16"/>
      <c r="U84" s="16"/>
      <c r="V84" s="16"/>
    </row>
    <row r="85" spans="1:28" ht="22.5" customHeight="1">
      <c r="A85" s="749"/>
      <c r="B85" s="775"/>
      <c r="C85" s="1218"/>
      <c r="D85" s="284"/>
      <c r="E85" s="284"/>
      <c r="F85" s="680"/>
      <c r="G85" s="680"/>
      <c r="H85" s="658"/>
      <c r="I85" s="669"/>
      <c r="J85" s="669"/>
      <c r="K85" s="669"/>
      <c r="L85" s="669"/>
      <c r="M85" s="669"/>
      <c r="N85" s="776"/>
      <c r="O85" s="87"/>
    </row>
    <row r="86" spans="1:28" ht="22.5" customHeight="1">
      <c r="A86" s="749"/>
      <c r="B86" s="775"/>
      <c r="C86" s="1303"/>
      <c r="D86" s="320"/>
      <c r="E86" s="320"/>
      <c r="F86" s="680"/>
      <c r="G86" s="680"/>
      <c r="H86" s="658"/>
      <c r="I86" s="669"/>
      <c r="J86" s="669"/>
      <c r="K86" s="669"/>
      <c r="L86" s="669"/>
      <c r="M86" s="669"/>
      <c r="N86" s="776"/>
      <c r="O86" s="87"/>
    </row>
    <row r="87" spans="1:28" ht="22.5" customHeight="1">
      <c r="A87" s="197"/>
      <c r="B87" s="482"/>
      <c r="C87" s="1218"/>
      <c r="D87" s="284"/>
      <c r="E87" s="284"/>
      <c r="I87" s="254"/>
      <c r="J87" s="254"/>
      <c r="K87" s="254"/>
      <c r="L87" s="254"/>
      <c r="M87" s="254"/>
      <c r="N87" s="20"/>
      <c r="O87" s="152">
        <v>5.22</v>
      </c>
    </row>
    <row r="88" spans="1:28" ht="22.5" customHeight="1">
      <c r="A88" s="749"/>
      <c r="B88" s="482"/>
      <c r="C88" s="1218"/>
      <c r="D88" s="284"/>
      <c r="E88" s="284"/>
      <c r="I88" s="254"/>
      <c r="J88" s="254"/>
      <c r="K88" s="254"/>
      <c r="L88" s="254"/>
      <c r="M88" s="254"/>
      <c r="N88" s="20"/>
      <c r="O88" s="89">
        <v>2.81</v>
      </c>
      <c r="P88" s="87"/>
      <c r="Q88" s="87"/>
      <c r="R88" s="87"/>
      <c r="S88" s="87"/>
      <c r="T88" s="176">
        <v>130</v>
      </c>
      <c r="U88" s="73">
        <v>98</v>
      </c>
    </row>
    <row r="89" spans="1:28" ht="30" customHeight="1" thickBot="1">
      <c r="A89" s="749"/>
      <c r="B89" s="482"/>
      <c r="C89" s="1218"/>
      <c r="D89" s="284"/>
      <c r="E89" s="284"/>
      <c r="I89" s="254"/>
      <c r="J89" s="254"/>
      <c r="K89" s="254"/>
      <c r="L89" s="254"/>
      <c r="M89" s="254"/>
      <c r="N89" s="20"/>
      <c r="O89" s="154">
        <f>SUM(O70:O88)</f>
        <v>26.949999999999996</v>
      </c>
      <c r="P89" s="87"/>
      <c r="Q89" s="87"/>
      <c r="R89" s="87"/>
      <c r="S89" s="87"/>
      <c r="T89" s="176">
        <v>25</v>
      </c>
      <c r="U89" s="73">
        <v>20</v>
      </c>
    </row>
    <row r="90" spans="1:28" s="12" customFormat="1" ht="34.5" customHeight="1" thickBot="1">
      <c r="A90" s="749"/>
      <c r="B90" s="482"/>
      <c r="C90" s="1218"/>
      <c r="D90" s="284"/>
      <c r="E90" s="284"/>
      <c r="F90" s="6"/>
      <c r="G90" s="6"/>
      <c r="H90" s="56"/>
      <c r="I90" s="254"/>
      <c r="J90" s="254"/>
      <c r="K90" s="254"/>
      <c r="L90" s="254"/>
      <c r="M90" s="254"/>
      <c r="N90" s="20"/>
      <c r="O90" s="126"/>
      <c r="P90" s="87"/>
      <c r="Q90" s="87"/>
      <c r="R90" s="87"/>
      <c r="S90" s="87"/>
      <c r="T90" s="176"/>
      <c r="U90" s="73"/>
      <c r="V90" s="73"/>
      <c r="W90" s="16"/>
      <c r="X90" s="16"/>
      <c r="Y90" s="16"/>
      <c r="Z90" s="16"/>
      <c r="AA90" s="16"/>
      <c r="AB90" s="16"/>
    </row>
    <row r="91" spans="1:28" ht="22.5" customHeight="1">
      <c r="A91" s="45"/>
      <c r="O91" s="73">
        <f>SUM(O89,O69,O23,O22)</f>
        <v>61.98</v>
      </c>
      <c r="P91" s="87"/>
      <c r="Q91" s="87"/>
      <c r="R91" s="87"/>
      <c r="S91" s="87"/>
    </row>
    <row r="92" spans="1:28" ht="22.5" customHeight="1">
      <c r="A92" s="45"/>
      <c r="B92" s="478"/>
      <c r="C92" s="1322"/>
      <c r="D92" s="322"/>
      <c r="E92" s="322"/>
      <c r="I92" s="337"/>
      <c r="J92" s="337"/>
      <c r="K92" s="337"/>
      <c r="L92" s="337"/>
      <c r="M92" s="337"/>
      <c r="P92" s="87"/>
      <c r="Q92" s="87"/>
      <c r="R92" s="87"/>
      <c r="S92" s="87"/>
    </row>
    <row r="93" spans="1:28" s="73" customFormat="1" ht="22.5" customHeight="1">
      <c r="A93" s="45"/>
      <c r="B93" s="478"/>
      <c r="C93" s="1322"/>
      <c r="D93" s="322"/>
      <c r="E93" s="322"/>
      <c r="F93" s="6"/>
      <c r="G93" s="6"/>
      <c r="H93" s="56"/>
      <c r="I93" s="350"/>
      <c r="J93" s="350"/>
      <c r="K93" s="350"/>
      <c r="L93" s="350"/>
      <c r="M93" s="321"/>
      <c r="N93" s="22"/>
      <c r="P93" s="87"/>
      <c r="Q93" s="87"/>
      <c r="R93" s="87"/>
      <c r="S93" s="87"/>
      <c r="T93" s="176">
        <v>60</v>
      </c>
      <c r="U93" s="73">
        <v>52</v>
      </c>
      <c r="W93" s="16"/>
      <c r="X93" s="16"/>
      <c r="Y93" s="16"/>
      <c r="Z93" s="16"/>
      <c r="AA93" s="16"/>
      <c r="AB93" s="16"/>
    </row>
    <row r="94" spans="1:28" ht="22.5" customHeight="1">
      <c r="A94" s="45"/>
      <c r="P94" s="87"/>
      <c r="Q94" s="87"/>
      <c r="R94" s="87"/>
      <c r="S94" s="87"/>
      <c r="T94" s="176">
        <v>4</v>
      </c>
      <c r="U94" s="73">
        <v>4</v>
      </c>
    </row>
    <row r="95" spans="1:28" ht="22.5" customHeight="1" thickBot="1">
      <c r="A95" s="45"/>
      <c r="C95" s="1323"/>
      <c r="P95" s="87"/>
      <c r="Q95" s="87"/>
      <c r="R95" s="87"/>
      <c r="S95" s="87"/>
      <c r="T95" s="176">
        <v>35</v>
      </c>
      <c r="U95" s="73">
        <v>35</v>
      </c>
    </row>
    <row r="96" spans="1:28" ht="22.5" customHeight="1">
      <c r="A96" s="1142"/>
      <c r="P96" s="87"/>
      <c r="Q96" s="87"/>
      <c r="R96" s="87"/>
      <c r="S96" s="87"/>
      <c r="T96" s="176">
        <v>8</v>
      </c>
      <c r="U96" s="73">
        <v>8</v>
      </c>
    </row>
    <row r="97" spans="1:28" ht="22.5" customHeight="1" thickBot="1">
      <c r="A97" s="1143"/>
      <c r="P97" s="87"/>
      <c r="Q97" s="87"/>
      <c r="R97" s="87"/>
      <c r="S97" s="87"/>
      <c r="T97" s="176" t="s">
        <v>95</v>
      </c>
      <c r="U97" s="73">
        <v>80</v>
      </c>
    </row>
    <row r="98" spans="1:28" ht="22.5" customHeight="1" thickBot="1">
      <c r="A98" s="23"/>
      <c r="B98" s="479"/>
      <c r="C98" s="1324"/>
      <c r="D98" s="323"/>
      <c r="E98" s="324"/>
      <c r="F98" s="44"/>
      <c r="G98" s="44"/>
      <c r="H98" s="156"/>
      <c r="I98" s="333"/>
      <c r="J98" s="351"/>
      <c r="K98" s="333"/>
      <c r="L98" s="351"/>
      <c r="M98" s="333"/>
      <c r="N98" s="41"/>
      <c r="P98" s="87">
        <v>4.5</v>
      </c>
      <c r="Q98" s="87">
        <v>7.2</v>
      </c>
      <c r="R98" s="87">
        <v>95.4</v>
      </c>
      <c r="S98" s="87">
        <v>1.26</v>
      </c>
      <c r="T98" s="176">
        <v>187</v>
      </c>
      <c r="U98" s="73">
        <v>180</v>
      </c>
    </row>
    <row r="99" spans="1:28" ht="22.5" customHeight="1" thickTop="1" thickBot="1">
      <c r="B99" s="477"/>
      <c r="C99" s="1228"/>
      <c r="D99" s="325"/>
      <c r="E99" s="326"/>
      <c r="F99" s="25"/>
      <c r="G99" s="25"/>
      <c r="H99" s="157"/>
      <c r="I99" s="352"/>
      <c r="J99" s="353"/>
      <c r="K99" s="353"/>
      <c r="L99" s="353"/>
      <c r="M99" s="354"/>
      <c r="N99" s="15"/>
      <c r="P99" s="89">
        <v>3.8</v>
      </c>
      <c r="Q99" s="89">
        <v>17.079999999999998</v>
      </c>
      <c r="R99" s="89">
        <v>113.53</v>
      </c>
      <c r="T99" s="176">
        <v>40</v>
      </c>
      <c r="U99" s="73">
        <v>40</v>
      </c>
    </row>
    <row r="100" spans="1:28" ht="22.5" customHeight="1" thickTop="1" thickBot="1">
      <c r="B100" s="477"/>
      <c r="C100" s="1228"/>
      <c r="D100" s="325"/>
      <c r="E100" s="326"/>
      <c r="F100" s="25"/>
      <c r="G100" s="25"/>
      <c r="H100" s="157"/>
      <c r="I100" s="354"/>
      <c r="J100" s="355"/>
      <c r="K100" s="354"/>
      <c r="L100" s="355"/>
      <c r="M100" s="354"/>
      <c r="N100" s="15"/>
      <c r="P100" s="154">
        <f>SUM(P85:P99)</f>
        <v>8.3000000000000007</v>
      </c>
      <c r="Q100" s="154">
        <f>SUM(Q85:Q99)</f>
        <v>24.279999999999998</v>
      </c>
      <c r="R100" s="154">
        <f>SUM(R85:R99)</f>
        <v>208.93</v>
      </c>
      <c r="S100" s="154">
        <f>SUM(S85:S99)</f>
        <v>1.26</v>
      </c>
    </row>
    <row r="101" spans="1:28" ht="22.5" customHeight="1" thickBot="1">
      <c r="B101" s="477"/>
      <c r="C101" s="1228"/>
      <c r="D101" s="325"/>
      <c r="E101" s="326"/>
      <c r="F101" s="25"/>
      <c r="G101" s="25"/>
      <c r="H101" s="157"/>
      <c r="I101" s="354"/>
      <c r="J101" s="355"/>
      <c r="K101" s="354"/>
      <c r="L101" s="355"/>
      <c r="M101" s="354"/>
      <c r="N101" s="15"/>
      <c r="P101" s="127"/>
      <c r="Q101" s="127"/>
      <c r="R101" s="127"/>
      <c r="S101" s="128"/>
      <c r="T101" s="212"/>
      <c r="U101" s="213"/>
      <c r="V101" s="96"/>
      <c r="W101" s="12"/>
      <c r="X101" s="12"/>
      <c r="Y101" s="12"/>
      <c r="Z101" s="12"/>
      <c r="AA101" s="12"/>
      <c r="AB101" s="12"/>
    </row>
    <row r="102" spans="1:28" ht="22.5" customHeight="1" thickBot="1">
      <c r="A102" s="40"/>
      <c r="B102" s="477"/>
      <c r="C102" s="1228"/>
      <c r="D102" s="325"/>
      <c r="E102" s="326"/>
      <c r="F102" s="25"/>
      <c r="G102" s="25"/>
      <c r="H102" s="157"/>
      <c r="I102" s="354"/>
      <c r="J102" s="355"/>
      <c r="K102" s="354"/>
      <c r="L102" s="355"/>
      <c r="M102" s="354"/>
      <c r="N102" s="15"/>
      <c r="O102" s="87"/>
      <c r="P102" s="73">
        <f>SUM(P100,B76,P23,P22)</f>
        <v>20.410000000000004</v>
      </c>
      <c r="Q102" s="73">
        <f>SUM(Q100,C76,Q23,Q22)</f>
        <v>95.22</v>
      </c>
      <c r="R102" s="73">
        <f>SUM(R100,D76,R23,R22)</f>
        <v>649.38</v>
      </c>
      <c r="S102" s="73">
        <f>SUM(S100,E76,S23,S22)</f>
        <v>21.86</v>
      </c>
    </row>
    <row r="103" spans="1:28" ht="22.5" customHeight="1" thickTop="1" thickBot="1">
      <c r="B103" s="477"/>
      <c r="C103" s="1228"/>
      <c r="D103" s="325"/>
      <c r="E103" s="326"/>
      <c r="F103" s="25"/>
      <c r="G103" s="25"/>
      <c r="H103" s="157"/>
      <c r="I103" s="352"/>
      <c r="J103" s="353"/>
      <c r="K103" s="353"/>
      <c r="L103" s="353"/>
      <c r="M103" s="354"/>
      <c r="N103" s="15"/>
      <c r="O103" s="89"/>
    </row>
    <row r="104" spans="1:28" ht="22.5" customHeight="1" thickTop="1" thickBot="1">
      <c r="B104" s="477"/>
      <c r="C104" s="1325"/>
      <c r="D104" s="327"/>
      <c r="E104" s="328"/>
      <c r="F104" s="25"/>
      <c r="G104" s="25"/>
      <c r="H104" s="157"/>
      <c r="I104" s="354"/>
      <c r="J104" s="355"/>
      <c r="K104" s="354"/>
      <c r="L104" s="355"/>
      <c r="M104" s="354"/>
      <c r="N104" s="15"/>
      <c r="W104" s="73"/>
      <c r="X104" s="73"/>
      <c r="Y104" s="73"/>
      <c r="Z104" s="73"/>
      <c r="AA104" s="73"/>
      <c r="AB104" s="73"/>
    </row>
    <row r="105" spans="1:28" ht="22.5" customHeight="1" thickBot="1">
      <c r="B105" s="477"/>
      <c r="C105" s="1326"/>
      <c r="D105" s="329"/>
      <c r="E105" s="330"/>
      <c r="F105" s="25"/>
      <c r="G105" s="25"/>
      <c r="H105" s="157"/>
      <c r="I105" s="354"/>
      <c r="J105" s="355"/>
      <c r="K105" s="354"/>
      <c r="L105" s="355"/>
      <c r="M105" s="354"/>
      <c r="N105" s="15"/>
    </row>
    <row r="106" spans="1:28" ht="22.5" customHeight="1" thickBot="1">
      <c r="B106" s="477"/>
      <c r="C106" s="1326"/>
      <c r="D106" s="329"/>
      <c r="E106" s="330"/>
      <c r="F106" s="25"/>
      <c r="G106" s="25"/>
      <c r="H106" s="157"/>
      <c r="I106" s="354"/>
      <c r="J106" s="355"/>
      <c r="K106" s="354"/>
      <c r="L106" s="355"/>
      <c r="M106" s="354"/>
      <c r="N106" s="15"/>
    </row>
    <row r="107" spans="1:28" ht="22.5" customHeight="1" thickBot="1">
      <c r="B107" s="477"/>
      <c r="C107" s="1326"/>
      <c r="D107" s="329"/>
      <c r="E107" s="330"/>
      <c r="F107" s="25"/>
      <c r="G107" s="25"/>
      <c r="H107" s="157"/>
      <c r="I107" s="354"/>
      <c r="J107" s="355"/>
      <c r="K107" s="354"/>
      <c r="L107" s="355"/>
      <c r="M107" s="354"/>
      <c r="N107" s="15"/>
    </row>
    <row r="108" spans="1:28" ht="22.5" customHeight="1" thickBot="1">
      <c r="B108" s="477"/>
      <c r="C108" s="1326"/>
      <c r="D108" s="329"/>
      <c r="E108" s="330"/>
      <c r="F108" s="25"/>
      <c r="G108" s="25"/>
      <c r="H108" s="157"/>
      <c r="I108" s="354"/>
      <c r="J108" s="355"/>
      <c r="K108" s="354"/>
      <c r="L108" s="355"/>
      <c r="M108" s="354"/>
      <c r="N108" s="15"/>
    </row>
    <row r="109" spans="1:28" ht="22.5" customHeight="1" thickBot="1">
      <c r="B109" s="477"/>
      <c r="C109" s="1326"/>
      <c r="D109" s="329"/>
      <c r="E109" s="330"/>
      <c r="F109" s="25"/>
      <c r="G109" s="25"/>
      <c r="H109" s="157"/>
      <c r="I109" s="354"/>
      <c r="J109" s="355"/>
      <c r="K109" s="354"/>
      <c r="L109" s="355"/>
      <c r="M109" s="354"/>
      <c r="N109" s="15"/>
      <c r="O109" s="121"/>
    </row>
    <row r="110" spans="1:28" ht="22.5" customHeight="1" thickBot="1">
      <c r="B110" s="477"/>
      <c r="C110" s="1326"/>
      <c r="D110" s="329"/>
      <c r="E110" s="330"/>
      <c r="F110" s="25"/>
      <c r="G110" s="25"/>
      <c r="H110" s="157"/>
      <c r="I110" s="354"/>
      <c r="J110" s="355"/>
      <c r="K110" s="354"/>
      <c r="L110" s="355"/>
      <c r="M110" s="354"/>
      <c r="N110" s="15"/>
      <c r="O110" s="87"/>
    </row>
    <row r="111" spans="1:28" ht="22.5" customHeight="1">
      <c r="B111" s="477"/>
      <c r="C111" s="1228"/>
      <c r="D111" s="325"/>
      <c r="E111" s="326"/>
      <c r="F111" s="25"/>
      <c r="G111" s="25"/>
      <c r="H111" s="157"/>
      <c r="I111" s="354"/>
      <c r="J111" s="355"/>
      <c r="K111" s="354"/>
      <c r="L111" s="355"/>
      <c r="M111" s="354"/>
      <c r="N111" s="15"/>
      <c r="O111" s="87"/>
    </row>
    <row r="112" spans="1:28" ht="22.5" customHeight="1" thickBot="1">
      <c r="B112" s="477"/>
      <c r="C112" s="1228"/>
      <c r="D112" s="325"/>
      <c r="E112" s="326"/>
      <c r="F112" s="25"/>
      <c r="G112" s="25"/>
      <c r="H112" s="157"/>
      <c r="I112" s="356"/>
      <c r="J112" s="355"/>
      <c r="K112" s="354"/>
      <c r="L112" s="355"/>
      <c r="M112" s="354"/>
      <c r="N112" s="15"/>
      <c r="O112" s="87"/>
    </row>
    <row r="113" spans="2:19" ht="22.5" customHeight="1" thickTop="1" thickBot="1">
      <c r="B113" s="480"/>
      <c r="C113" s="1327"/>
      <c r="D113" s="331"/>
      <c r="E113" s="332"/>
      <c r="F113" s="33"/>
      <c r="G113" s="33"/>
      <c r="H113" s="158"/>
      <c r="I113" s="357"/>
      <c r="J113" s="358"/>
      <c r="K113" s="358"/>
      <c r="L113" s="358"/>
      <c r="M113" s="359"/>
      <c r="N113" s="21"/>
      <c r="O113" s="121"/>
      <c r="P113" s="87"/>
      <c r="Q113" s="87"/>
      <c r="R113" s="87"/>
      <c r="S113" s="87"/>
    </row>
    <row r="114" spans="2:19" ht="22.5" customHeight="1" thickTop="1">
      <c r="O114" s="87"/>
      <c r="P114" s="89"/>
      <c r="Q114" s="89"/>
      <c r="R114" s="89"/>
    </row>
    <row r="115" spans="2:19" ht="22.5" customHeight="1">
      <c r="O115" s="87"/>
    </row>
    <row r="116" spans="2:19" ht="22.5" customHeight="1">
      <c r="O116" s="87"/>
    </row>
    <row r="117" spans="2:19" ht="22.5" customHeight="1">
      <c r="O117" s="87"/>
    </row>
    <row r="118" spans="2:19" ht="22.5" customHeight="1">
      <c r="O118" s="87"/>
    </row>
    <row r="119" spans="2:19" ht="22.5" customHeight="1">
      <c r="O119" s="87"/>
    </row>
    <row r="120" spans="2:19" ht="22.5" customHeight="1">
      <c r="O120" s="87"/>
      <c r="P120" s="121"/>
      <c r="Q120" s="121"/>
      <c r="R120" s="121"/>
      <c r="S120" s="87"/>
    </row>
    <row r="121" spans="2:19" ht="22.5" customHeight="1">
      <c r="O121" s="87"/>
      <c r="P121" s="87"/>
      <c r="Q121" s="87"/>
      <c r="R121" s="87"/>
      <c r="S121" s="87"/>
    </row>
    <row r="122" spans="2:19" ht="22.5" customHeight="1">
      <c r="O122" s="152"/>
      <c r="P122" s="87"/>
      <c r="Q122" s="87"/>
      <c r="R122" s="87"/>
      <c r="S122" s="87"/>
    </row>
    <row r="123" spans="2:19" ht="22.5" customHeight="1">
      <c r="O123" s="89"/>
      <c r="P123" s="87"/>
      <c r="Q123" s="87"/>
      <c r="R123" s="87"/>
      <c r="S123" s="87"/>
    </row>
    <row r="124" spans="2:19" ht="22.5" customHeight="1">
      <c r="P124" s="121"/>
      <c r="Q124" s="121"/>
      <c r="R124" s="121"/>
      <c r="S124" s="87"/>
    </row>
    <row r="125" spans="2:19" ht="22.5" customHeight="1">
      <c r="P125" s="87"/>
      <c r="Q125" s="87"/>
      <c r="R125" s="87"/>
      <c r="S125" s="87"/>
    </row>
    <row r="126" spans="2:19" ht="22.5" customHeight="1">
      <c r="P126" s="87"/>
      <c r="Q126" s="87"/>
      <c r="R126" s="87"/>
      <c r="S126" s="87"/>
    </row>
    <row r="127" spans="2:19" ht="22.5" customHeight="1">
      <c r="P127" s="87"/>
      <c r="Q127" s="87"/>
      <c r="R127" s="87"/>
      <c r="S127" s="87"/>
    </row>
    <row r="128" spans="2:19" ht="22.5" customHeight="1">
      <c r="P128" s="87"/>
      <c r="Q128" s="87"/>
      <c r="R128" s="87"/>
      <c r="S128" s="87"/>
    </row>
    <row r="129" spans="16:19" ht="22.5" customHeight="1">
      <c r="P129" s="87"/>
      <c r="Q129" s="87"/>
      <c r="R129" s="87"/>
      <c r="S129" s="87"/>
    </row>
    <row r="130" spans="16:19" ht="22.5" customHeight="1">
      <c r="P130" s="87"/>
      <c r="Q130" s="87"/>
      <c r="R130" s="87"/>
      <c r="S130" s="87"/>
    </row>
    <row r="131" spans="16:19" ht="22.5" customHeight="1">
      <c r="P131" s="87"/>
      <c r="Q131" s="87"/>
      <c r="R131" s="87"/>
      <c r="S131" s="87"/>
    </row>
    <row r="132" spans="16:19" ht="22.5" customHeight="1">
      <c r="P132" s="87"/>
      <c r="Q132" s="87"/>
      <c r="R132" s="87"/>
      <c r="S132" s="87"/>
    </row>
    <row r="133" spans="16:19" ht="22.5" customHeight="1">
      <c r="P133" s="87"/>
      <c r="Q133" s="87"/>
      <c r="R133" s="87"/>
      <c r="S133" s="87"/>
    </row>
    <row r="134" spans="16:19" ht="22.5" customHeight="1">
      <c r="P134" s="89"/>
      <c r="Q134" s="89"/>
      <c r="R134" s="89"/>
    </row>
  </sheetData>
  <mergeCells count="12">
    <mergeCell ref="O6:Q6"/>
    <mergeCell ref="F6:F7"/>
    <mergeCell ref="A66:A83"/>
    <mergeCell ref="A96:A97"/>
    <mergeCell ref="A8:A22"/>
    <mergeCell ref="J1:L1"/>
    <mergeCell ref="J3:L3"/>
    <mergeCell ref="A5:M5"/>
    <mergeCell ref="A6:A7"/>
    <mergeCell ref="B6:B7"/>
    <mergeCell ref="H6:H7"/>
    <mergeCell ref="I6:K6"/>
  </mergeCells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01"/>
  <sheetViews>
    <sheetView view="pageBreakPreview" topLeftCell="A40" zoomScale="60" workbookViewId="0">
      <selection activeCell="C28" sqref="C1:C1048576"/>
    </sheetView>
  </sheetViews>
  <sheetFormatPr defaultRowHeight="20.25"/>
  <cols>
    <col min="1" max="1" width="21.85546875" style="6" customWidth="1"/>
    <col min="2" max="2" width="47.85546875" style="482" customWidth="1"/>
    <col min="3" max="3" width="27.42578125" style="1217" customWidth="1"/>
    <col min="4" max="5" width="21" style="254" customWidth="1"/>
    <col min="6" max="7" width="9.140625" style="6"/>
    <col min="8" max="8" width="4.85546875" style="53" customWidth="1"/>
    <col min="9" max="10" width="9.28515625" style="254" bestFit="1" customWidth="1"/>
    <col min="11" max="11" width="9.42578125" style="254" bestFit="1" customWidth="1"/>
    <col min="12" max="12" width="15.5703125" style="254" customWidth="1"/>
    <col min="13" max="13" width="10.140625" style="254" customWidth="1"/>
    <col min="14" max="14" width="14.28515625" style="20" customWidth="1"/>
    <col min="15" max="17" width="9.140625" style="73"/>
    <col min="18" max="18" width="15.5703125" style="73" customWidth="1"/>
    <col min="19" max="19" width="10.140625" style="73" customWidth="1"/>
    <col min="20" max="21" width="21" style="73" customWidth="1"/>
    <col min="22" max="22" width="9.140625" style="176"/>
    <col min="23" max="16384" width="9.140625" style="6"/>
  </cols>
  <sheetData>
    <row r="1" spans="1:22" s="2" customFormat="1" ht="29.25" customHeight="1">
      <c r="B1" s="484"/>
      <c r="C1" s="1211"/>
      <c r="D1" s="244"/>
      <c r="E1" s="244"/>
      <c r="H1" s="51"/>
      <c r="I1" s="244"/>
      <c r="J1" s="244"/>
      <c r="K1" s="1077" t="s">
        <v>260</v>
      </c>
      <c r="L1" s="1077"/>
      <c r="M1" s="1077"/>
      <c r="N1" s="244"/>
      <c r="O1" s="73"/>
      <c r="P1" s="73"/>
      <c r="Q1" s="73"/>
      <c r="R1" s="73"/>
      <c r="S1" s="73"/>
      <c r="T1" s="72"/>
      <c r="U1" s="72"/>
      <c r="V1" s="72"/>
    </row>
    <row r="2" spans="1:22" s="2" customFormat="1" ht="25.5" customHeight="1">
      <c r="B2" s="484"/>
      <c r="C2" s="1211"/>
      <c r="D2" s="244"/>
      <c r="E2" s="244"/>
      <c r="H2" s="51"/>
      <c r="I2" s="244"/>
      <c r="J2" s="244"/>
      <c r="K2" s="955" t="s">
        <v>31</v>
      </c>
      <c r="L2" s="955"/>
      <c r="M2" s="955"/>
      <c r="N2" s="244"/>
      <c r="O2" s="73"/>
      <c r="P2" s="73"/>
      <c r="Q2" s="73"/>
      <c r="R2" s="73"/>
      <c r="S2" s="73"/>
      <c r="T2" s="72"/>
      <c r="U2" s="72"/>
      <c r="V2" s="72"/>
    </row>
    <row r="3" spans="1:22" s="2" customFormat="1" ht="27" customHeight="1">
      <c r="B3" s="484"/>
      <c r="C3" s="1211"/>
      <c r="D3" s="244"/>
      <c r="E3" s="244"/>
      <c r="H3" s="51"/>
      <c r="I3" s="244"/>
      <c r="J3" s="244"/>
      <c r="K3" s="1077" t="s">
        <v>32</v>
      </c>
      <c r="L3" s="1077"/>
      <c r="M3" s="1077"/>
      <c r="N3" s="244"/>
      <c r="O3" s="73"/>
      <c r="P3" s="73"/>
      <c r="Q3" s="73"/>
      <c r="R3" s="73"/>
      <c r="S3" s="73"/>
      <c r="T3" s="72"/>
      <c r="U3" s="72"/>
      <c r="V3" s="72"/>
    </row>
    <row r="4" spans="1:22" s="2" customFormat="1" ht="21.75" customHeight="1">
      <c r="B4" s="484"/>
      <c r="C4" s="1211"/>
      <c r="D4" s="244"/>
      <c r="E4" s="244"/>
      <c r="H4" s="51"/>
      <c r="I4" s="244"/>
      <c r="J4" s="244"/>
      <c r="K4" s="956"/>
      <c r="L4" s="956"/>
      <c r="M4" s="956"/>
      <c r="N4" s="244"/>
      <c r="O4" s="73"/>
      <c r="P4" s="73"/>
      <c r="Q4" s="73"/>
      <c r="R4" s="73"/>
      <c r="S4" s="73"/>
      <c r="T4" s="72"/>
      <c r="U4" s="72"/>
      <c r="V4" s="72"/>
    </row>
    <row r="5" spans="1:22" ht="58.5" customHeight="1" thickBot="1">
      <c r="A5" s="1148" t="s">
        <v>265</v>
      </c>
      <c r="B5" s="1149"/>
      <c r="C5" s="1149"/>
      <c r="D5" s="1149"/>
      <c r="E5" s="1149"/>
      <c r="F5" s="1149"/>
      <c r="G5" s="1149"/>
      <c r="H5" s="1149"/>
      <c r="I5" s="1149"/>
      <c r="J5" s="1149"/>
      <c r="K5" s="1149"/>
      <c r="L5" s="1149"/>
      <c r="M5" s="1149"/>
      <c r="N5" s="42"/>
    </row>
    <row r="6" spans="1:22" ht="19.5" thickBot="1">
      <c r="A6" s="1109" t="s">
        <v>0</v>
      </c>
      <c r="B6" s="1328" t="s">
        <v>1</v>
      </c>
      <c r="C6" s="1212"/>
      <c r="D6" s="246"/>
      <c r="E6" s="246"/>
      <c r="F6" s="1152" t="s">
        <v>2</v>
      </c>
      <c r="G6" s="1075"/>
      <c r="H6" s="1113" t="s">
        <v>2</v>
      </c>
      <c r="I6" s="1115" t="s">
        <v>3</v>
      </c>
      <c r="J6" s="1116"/>
      <c r="K6" s="1117"/>
      <c r="L6" s="643" t="s">
        <v>5</v>
      </c>
      <c r="M6" s="644" t="s">
        <v>4</v>
      </c>
      <c r="N6" s="645" t="s">
        <v>7</v>
      </c>
      <c r="O6" s="1118" t="s">
        <v>3</v>
      </c>
      <c r="P6" s="1118"/>
      <c r="Q6" s="1118"/>
      <c r="R6" s="73" t="s">
        <v>5</v>
      </c>
      <c r="S6" s="73" t="s">
        <v>4</v>
      </c>
      <c r="T6" s="196"/>
      <c r="U6" s="196"/>
    </row>
    <row r="7" spans="1:22" ht="19.5" thickBot="1">
      <c r="A7" s="1110"/>
      <c r="B7" s="1329"/>
      <c r="C7" s="30"/>
      <c r="D7" s="247"/>
      <c r="E7" s="247"/>
      <c r="F7" s="1153"/>
      <c r="G7" s="1076"/>
      <c r="H7" s="1114"/>
      <c r="I7" s="646" t="s">
        <v>9</v>
      </c>
      <c r="J7" s="647" t="s">
        <v>10</v>
      </c>
      <c r="K7" s="646" t="s">
        <v>11</v>
      </c>
      <c r="L7" s="648" t="s">
        <v>6</v>
      </c>
      <c r="M7" s="647"/>
      <c r="N7" s="649" t="s">
        <v>8</v>
      </c>
      <c r="O7" s="73" t="s">
        <v>9</v>
      </c>
      <c r="P7" s="73" t="s">
        <v>10</v>
      </c>
      <c r="Q7" s="73" t="s">
        <v>11</v>
      </c>
      <c r="R7" s="73" t="s">
        <v>6</v>
      </c>
      <c r="T7" s="198"/>
      <c r="U7" s="198"/>
    </row>
    <row r="8" spans="1:22" ht="41.25" thickBot="1">
      <c r="A8" s="1155" t="s">
        <v>12</v>
      </c>
      <c r="B8" s="1330" t="s">
        <v>172</v>
      </c>
      <c r="C8" s="1213"/>
      <c r="D8" s="778"/>
      <c r="E8" s="446"/>
      <c r="F8" s="650">
        <v>250</v>
      </c>
      <c r="G8" s="650">
        <v>200</v>
      </c>
      <c r="H8" s="779">
        <v>250</v>
      </c>
      <c r="I8" s="272">
        <f>SUM(O8*F8)/H8</f>
        <v>6.95</v>
      </c>
      <c r="J8" s="273">
        <f>SUM(P8*F8)/H8</f>
        <v>6.45</v>
      </c>
      <c r="K8" s="273">
        <f>SUM(Q8*F8)/H8</f>
        <v>22.94</v>
      </c>
      <c r="L8" s="273">
        <f>SUM(R8*F8)/H8</f>
        <v>177.75</v>
      </c>
      <c r="M8" s="274">
        <f>SUM(S8*F8)/H8</f>
        <v>1.1399999999999999</v>
      </c>
      <c r="N8" s="654">
        <v>43</v>
      </c>
      <c r="O8" s="89">
        <v>6.95</v>
      </c>
      <c r="P8" s="89">
        <v>6.45</v>
      </c>
      <c r="Q8" s="89">
        <v>22.94</v>
      </c>
      <c r="R8" s="89">
        <v>177.75</v>
      </c>
      <c r="S8" s="81">
        <v>1.1399999999999999</v>
      </c>
      <c r="T8" s="206"/>
      <c r="U8" s="207"/>
    </row>
    <row r="9" spans="1:22" ht="21" thickBot="1">
      <c r="A9" s="1121"/>
      <c r="B9" s="1331"/>
      <c r="C9" s="1215" t="s">
        <v>123</v>
      </c>
      <c r="D9" s="657">
        <f>SUM(F9*T9)/H9</f>
        <v>15</v>
      </c>
      <c r="E9" s="249">
        <f>SUM(F9*U9)/H9</f>
        <v>15</v>
      </c>
      <c r="F9" s="780">
        <f>SUM(F8)</f>
        <v>250</v>
      </c>
      <c r="G9" s="889"/>
      <c r="H9" s="779">
        <v>250</v>
      </c>
      <c r="I9" s="312"/>
      <c r="J9" s="313"/>
      <c r="K9" s="313"/>
      <c r="L9" s="313"/>
      <c r="M9" s="277"/>
      <c r="N9" s="660"/>
      <c r="O9" s="81"/>
      <c r="P9" s="81"/>
      <c r="Q9" s="81"/>
      <c r="R9" s="81"/>
      <c r="S9" s="81"/>
      <c r="T9" s="166">
        <v>15</v>
      </c>
      <c r="U9" s="167">
        <v>15</v>
      </c>
    </row>
    <row r="10" spans="1:22" ht="21" thickBot="1">
      <c r="A10" s="1121"/>
      <c r="B10" s="1331"/>
      <c r="C10" s="1215" t="s">
        <v>74</v>
      </c>
      <c r="D10" s="657">
        <f t="shared" ref="D10:D13" si="0">SUM(F10*T10)/H10</f>
        <v>230</v>
      </c>
      <c r="E10" s="249">
        <f t="shared" ref="E10:E13" si="1">SUM(F10*U10)/H10</f>
        <v>230</v>
      </c>
      <c r="F10" s="780">
        <f>SUM(F8)</f>
        <v>250</v>
      </c>
      <c r="G10" s="889"/>
      <c r="H10" s="779">
        <v>250</v>
      </c>
      <c r="I10" s="312"/>
      <c r="J10" s="313"/>
      <c r="K10" s="313"/>
      <c r="L10" s="313"/>
      <c r="M10" s="277"/>
      <c r="N10" s="660"/>
      <c r="O10" s="81"/>
      <c r="P10" s="81"/>
      <c r="Q10" s="81"/>
      <c r="R10" s="81"/>
      <c r="S10" s="81"/>
      <c r="T10" s="166">
        <v>230</v>
      </c>
      <c r="U10" s="167">
        <v>230</v>
      </c>
    </row>
    <row r="11" spans="1:22" ht="21" thickBot="1">
      <c r="A11" s="1121"/>
      <c r="B11" s="1331"/>
      <c r="C11" s="1215" t="s">
        <v>71</v>
      </c>
      <c r="D11" s="657">
        <f t="shared" si="0"/>
        <v>35</v>
      </c>
      <c r="E11" s="249">
        <f t="shared" si="1"/>
        <v>35</v>
      </c>
      <c r="F11" s="780">
        <f>SUM(F8)</f>
        <v>250</v>
      </c>
      <c r="G11" s="889"/>
      <c r="H11" s="779">
        <v>250</v>
      </c>
      <c r="I11" s="312"/>
      <c r="J11" s="313"/>
      <c r="K11" s="313"/>
      <c r="L11" s="313"/>
      <c r="M11" s="277"/>
      <c r="N11" s="660"/>
      <c r="O11" s="81"/>
      <c r="P11" s="81"/>
      <c r="Q11" s="81"/>
      <c r="R11" s="81"/>
      <c r="S11" s="81"/>
      <c r="T11" s="166">
        <v>35</v>
      </c>
      <c r="U11" s="167">
        <v>35</v>
      </c>
    </row>
    <row r="12" spans="1:22" ht="21" thickBot="1">
      <c r="A12" s="1121"/>
      <c r="B12" s="1331"/>
      <c r="C12" s="1215" t="s">
        <v>75</v>
      </c>
      <c r="D12" s="657">
        <f t="shared" si="0"/>
        <v>3</v>
      </c>
      <c r="E12" s="249">
        <f t="shared" si="1"/>
        <v>3</v>
      </c>
      <c r="F12" s="780">
        <f>SUM(F8)</f>
        <v>250</v>
      </c>
      <c r="G12" s="889"/>
      <c r="H12" s="779">
        <v>250</v>
      </c>
      <c r="I12" s="312"/>
      <c r="J12" s="313"/>
      <c r="K12" s="313"/>
      <c r="L12" s="313"/>
      <c r="M12" s="277"/>
      <c r="N12" s="660"/>
      <c r="O12" s="81"/>
      <c r="P12" s="81"/>
      <c r="Q12" s="81"/>
      <c r="R12" s="81"/>
      <c r="S12" s="81"/>
      <c r="T12" s="166">
        <v>3</v>
      </c>
      <c r="U12" s="167">
        <v>3</v>
      </c>
    </row>
    <row r="13" spans="1:22">
      <c r="A13" s="1121"/>
      <c r="B13" s="1331"/>
      <c r="C13" s="1215" t="s">
        <v>73</v>
      </c>
      <c r="D13" s="657">
        <f t="shared" si="0"/>
        <v>8</v>
      </c>
      <c r="E13" s="249">
        <f t="shared" si="1"/>
        <v>8</v>
      </c>
      <c r="F13" s="780">
        <f>SUM(F8)</f>
        <v>250</v>
      </c>
      <c r="G13" s="889"/>
      <c r="H13" s="779">
        <v>250</v>
      </c>
      <c r="I13" s="313"/>
      <c r="J13" s="313"/>
      <c r="K13" s="313"/>
      <c r="L13" s="313"/>
      <c r="M13" s="313"/>
      <c r="N13" s="660"/>
      <c r="O13" s="81"/>
      <c r="P13" s="81"/>
      <c r="Q13" s="81"/>
      <c r="R13" s="81"/>
      <c r="S13" s="81"/>
      <c r="T13" s="166">
        <v>8</v>
      </c>
      <c r="U13" s="167">
        <v>8</v>
      </c>
    </row>
    <row r="14" spans="1:22">
      <c r="A14" s="1122"/>
      <c r="B14" s="1332" t="s">
        <v>322</v>
      </c>
      <c r="C14" s="1214"/>
      <c r="D14" s="664"/>
      <c r="E14" s="374"/>
      <c r="F14" s="667">
        <v>180</v>
      </c>
      <c r="G14" s="667">
        <v>150</v>
      </c>
      <c r="H14" s="780">
        <v>180</v>
      </c>
      <c r="I14" s="279">
        <f>SUM(O14*F14)/H14</f>
        <v>2.85</v>
      </c>
      <c r="J14" s="280">
        <f>SUM(P14*F14)/H14</f>
        <v>2.41</v>
      </c>
      <c r="K14" s="280">
        <f>SUM(Q14*F14)/H14</f>
        <v>14.359999999999998</v>
      </c>
      <c r="L14" s="280">
        <f>SUM(R14*F14)/H14</f>
        <v>91</v>
      </c>
      <c r="M14" s="281">
        <f>SUM(S14*F14)/H14</f>
        <v>1.17</v>
      </c>
      <c r="N14" s="660">
        <v>77</v>
      </c>
      <c r="O14" s="87">
        <v>2.85</v>
      </c>
      <c r="P14" s="87">
        <v>2.41</v>
      </c>
      <c r="Q14" s="87">
        <v>14.36</v>
      </c>
      <c r="R14" s="87">
        <v>91</v>
      </c>
      <c r="S14" s="87">
        <v>1.17</v>
      </c>
      <c r="T14" s="188"/>
      <c r="U14" s="201"/>
    </row>
    <row r="15" spans="1:22">
      <c r="A15" s="1122"/>
      <c r="B15" s="1331"/>
      <c r="C15" s="1215" t="s">
        <v>38</v>
      </c>
      <c r="D15" s="657">
        <v>0.6</v>
      </c>
      <c r="E15" s="249">
        <v>0.6</v>
      </c>
      <c r="F15" s="780">
        <f>SUM(F14)</f>
        <v>180</v>
      </c>
      <c r="G15" s="667"/>
      <c r="H15" s="780">
        <v>180</v>
      </c>
      <c r="I15" s="312"/>
      <c r="J15" s="313"/>
      <c r="K15" s="313"/>
      <c r="L15" s="313"/>
      <c r="M15" s="277"/>
      <c r="N15" s="660"/>
      <c r="O15" s="87"/>
      <c r="P15" s="87"/>
      <c r="Q15" s="87"/>
      <c r="R15" s="87"/>
      <c r="S15" s="87"/>
      <c r="T15" s="166">
        <v>3</v>
      </c>
      <c r="U15" s="167">
        <v>3</v>
      </c>
    </row>
    <row r="16" spans="1:22">
      <c r="A16" s="1122"/>
      <c r="B16" s="1331"/>
      <c r="C16" s="1215" t="s">
        <v>73</v>
      </c>
      <c r="D16" s="657">
        <v>10</v>
      </c>
      <c r="E16" s="249">
        <v>10</v>
      </c>
      <c r="F16" s="780">
        <f>SUM(F14)</f>
        <v>180</v>
      </c>
      <c r="G16" s="667"/>
      <c r="H16" s="780">
        <v>180</v>
      </c>
      <c r="I16" s="312"/>
      <c r="J16" s="313"/>
      <c r="K16" s="313"/>
      <c r="L16" s="313"/>
      <c r="M16" s="277"/>
      <c r="N16" s="660"/>
      <c r="O16" s="87"/>
      <c r="P16" s="87"/>
      <c r="Q16" s="87"/>
      <c r="R16" s="87"/>
      <c r="S16" s="87"/>
      <c r="T16" s="166">
        <v>15</v>
      </c>
      <c r="U16" s="167">
        <v>15</v>
      </c>
    </row>
    <row r="17" spans="1:21">
      <c r="A17" s="1122"/>
      <c r="B17" s="1331"/>
      <c r="C17" s="1215" t="s">
        <v>125</v>
      </c>
      <c r="D17" s="657">
        <v>90</v>
      </c>
      <c r="E17" s="249">
        <v>90</v>
      </c>
      <c r="F17" s="780">
        <f>SUM(F14)</f>
        <v>180</v>
      </c>
      <c r="G17" s="667"/>
      <c r="H17" s="780">
        <v>180</v>
      </c>
      <c r="I17" s="312"/>
      <c r="J17" s="313"/>
      <c r="K17" s="313"/>
      <c r="L17" s="313"/>
      <c r="M17" s="277"/>
      <c r="N17" s="660"/>
      <c r="O17" s="87"/>
      <c r="P17" s="87"/>
      <c r="Q17" s="87"/>
      <c r="R17" s="87"/>
      <c r="S17" s="87"/>
      <c r="T17" s="166">
        <v>198</v>
      </c>
      <c r="U17" s="167">
        <v>198</v>
      </c>
    </row>
    <row r="18" spans="1:21">
      <c r="A18" s="1122"/>
      <c r="B18" s="1331"/>
      <c r="C18" s="1214" t="s">
        <v>37</v>
      </c>
      <c r="D18" s="664">
        <v>90</v>
      </c>
      <c r="E18" s="374">
        <v>90</v>
      </c>
      <c r="F18" s="783"/>
      <c r="G18" s="667"/>
      <c r="H18" s="780"/>
      <c r="I18" s="312"/>
      <c r="J18" s="313"/>
      <c r="K18" s="313"/>
      <c r="L18" s="313"/>
      <c r="M18" s="277"/>
      <c r="N18" s="660"/>
      <c r="O18" s="87"/>
      <c r="P18" s="87"/>
      <c r="Q18" s="87"/>
      <c r="R18" s="87"/>
      <c r="S18" s="87"/>
      <c r="T18" s="188"/>
      <c r="U18" s="201"/>
    </row>
    <row r="19" spans="1:21">
      <c r="A19" s="1122"/>
      <c r="B19" s="1332" t="s">
        <v>127</v>
      </c>
      <c r="C19" s="1214"/>
      <c r="D19" s="664"/>
      <c r="E19" s="374"/>
      <c r="F19" s="667">
        <v>60</v>
      </c>
      <c r="G19" s="667">
        <v>45</v>
      </c>
      <c r="H19" s="780">
        <v>57</v>
      </c>
      <c r="I19" s="279">
        <f>SUM(O19*F19)/H19</f>
        <v>7.0315789473684198</v>
      </c>
      <c r="J19" s="280">
        <f>SUM(P19*F19)/H19</f>
        <v>8.8947368421052619</v>
      </c>
      <c r="K19" s="280">
        <f>SUM(Q19*F19)/H19</f>
        <v>20.410526315789475</v>
      </c>
      <c r="L19" s="280">
        <f>SUM(R19*F19)/H19</f>
        <v>189.47368421052633</v>
      </c>
      <c r="M19" s="281">
        <f>SUM(S19*F19)/H19</f>
        <v>0.11578947368421053</v>
      </c>
      <c r="N19" s="660">
        <v>4</v>
      </c>
      <c r="O19" s="159">
        <v>6.68</v>
      </c>
      <c r="P19" s="159">
        <v>8.4499999999999993</v>
      </c>
      <c r="Q19" s="81">
        <v>19.39</v>
      </c>
      <c r="R19" s="81">
        <v>180</v>
      </c>
      <c r="S19" s="81">
        <v>0.11</v>
      </c>
      <c r="T19" s="188"/>
      <c r="U19" s="201"/>
    </row>
    <row r="20" spans="1:21">
      <c r="A20" s="1122"/>
      <c r="B20" s="1331"/>
      <c r="C20" s="1215" t="s">
        <v>126</v>
      </c>
      <c r="D20" s="657">
        <f t="shared" ref="D20:D22" si="2">SUM(F20*T20)/H20</f>
        <v>13.684210526315789</v>
      </c>
      <c r="E20" s="249">
        <f t="shared" ref="E20:E32" si="3">SUM(F20*U20)/H20</f>
        <v>12.631578947368421</v>
      </c>
      <c r="F20" s="780">
        <f>SUM(F19)</f>
        <v>60</v>
      </c>
      <c r="G20" s="667"/>
      <c r="H20" s="780">
        <v>57</v>
      </c>
      <c r="I20" s="312"/>
      <c r="J20" s="313"/>
      <c r="K20" s="313"/>
      <c r="L20" s="313"/>
      <c r="M20" s="277"/>
      <c r="N20" s="660"/>
      <c r="O20" s="81"/>
      <c r="P20" s="81"/>
      <c r="Q20" s="81"/>
      <c r="R20" s="81"/>
      <c r="S20" s="81"/>
      <c r="T20" s="166">
        <v>13</v>
      </c>
      <c r="U20" s="167">
        <v>12</v>
      </c>
    </row>
    <row r="21" spans="1:21">
      <c r="A21" s="1122"/>
      <c r="B21" s="1019"/>
      <c r="C21" s="1215" t="s">
        <v>75</v>
      </c>
      <c r="D21" s="657">
        <f t="shared" si="2"/>
        <v>5.2631578947368425</v>
      </c>
      <c r="E21" s="249">
        <f t="shared" si="3"/>
        <v>5.2631578947368425</v>
      </c>
      <c r="F21" s="780">
        <f>SUM(F19)</f>
        <v>60</v>
      </c>
      <c r="G21" s="667"/>
      <c r="H21" s="780">
        <v>57</v>
      </c>
      <c r="I21" s="312"/>
      <c r="J21" s="313"/>
      <c r="K21" s="313"/>
      <c r="L21" s="313"/>
      <c r="M21" s="277"/>
      <c r="N21" s="660"/>
      <c r="O21" s="81"/>
      <c r="P21" s="81"/>
      <c r="Q21" s="81"/>
      <c r="R21" s="81"/>
      <c r="S21" s="81"/>
      <c r="T21" s="166">
        <v>5</v>
      </c>
      <c r="U21" s="167">
        <v>5</v>
      </c>
    </row>
    <row r="22" spans="1:21" ht="21" thickBot="1">
      <c r="A22" s="1122"/>
      <c r="B22" s="1333"/>
      <c r="C22" s="1350" t="s">
        <v>105</v>
      </c>
      <c r="D22" s="657">
        <f t="shared" si="2"/>
        <v>42.10526315789474</v>
      </c>
      <c r="E22" s="249">
        <f t="shared" si="3"/>
        <v>42.10526315789474</v>
      </c>
      <c r="F22" s="786">
        <f>SUM(F19)</f>
        <v>60</v>
      </c>
      <c r="G22" s="878"/>
      <c r="H22" s="780">
        <v>57</v>
      </c>
      <c r="I22" s="787"/>
      <c r="J22" s="788"/>
      <c r="K22" s="788"/>
      <c r="L22" s="788"/>
      <c r="M22" s="789"/>
      <c r="N22" s="790"/>
      <c r="T22" s="229">
        <v>40</v>
      </c>
      <c r="U22" s="230">
        <v>40</v>
      </c>
    </row>
    <row r="23" spans="1:21" ht="21" thickBot="1">
      <c r="A23" s="1124"/>
      <c r="B23" s="1334" t="s">
        <v>76</v>
      </c>
      <c r="C23" s="1220"/>
      <c r="D23" s="791"/>
      <c r="E23" s="792"/>
      <c r="F23" s="793">
        <f>SUM(F8,F14,F19)</f>
        <v>490</v>
      </c>
      <c r="G23" s="793">
        <v>395</v>
      </c>
      <c r="H23" s="794">
        <f>SUM(H8:H22)</f>
        <v>2448</v>
      </c>
      <c r="I23" s="795">
        <f t="shared" ref="I23:M23" si="4">SUM(I8:I22)</f>
        <v>16.831578947368421</v>
      </c>
      <c r="J23" s="795">
        <f t="shared" si="4"/>
        <v>17.75473684210526</v>
      </c>
      <c r="K23" s="795">
        <f t="shared" si="4"/>
        <v>57.710526315789473</v>
      </c>
      <c r="L23" s="795">
        <f t="shared" si="4"/>
        <v>458.22368421052636</v>
      </c>
      <c r="M23" s="795">
        <f t="shared" si="4"/>
        <v>2.4257894736842101</v>
      </c>
      <c r="N23" s="683"/>
      <c r="O23" s="154">
        <f t="shared" ref="O23:S23" si="5">SUM(O8:O22)</f>
        <v>16.48</v>
      </c>
      <c r="P23" s="154">
        <f t="shared" si="5"/>
        <v>17.309999999999999</v>
      </c>
      <c r="Q23" s="154">
        <f t="shared" si="5"/>
        <v>56.69</v>
      </c>
      <c r="R23" s="154">
        <f t="shared" si="5"/>
        <v>448.75</v>
      </c>
      <c r="S23" s="154">
        <f t="shared" si="5"/>
        <v>2.4199999999999995</v>
      </c>
      <c r="T23" s="172"/>
      <c r="U23" s="231"/>
    </row>
    <row r="24" spans="1:21" ht="21" thickBot="1">
      <c r="A24" s="496" t="s">
        <v>16</v>
      </c>
      <c r="B24" s="1335" t="s">
        <v>23</v>
      </c>
      <c r="C24" s="13"/>
      <c r="D24" s="657">
        <f>SUM(F24*T24)/H24</f>
        <v>114.03508771929825</v>
      </c>
      <c r="E24" s="249">
        <f t="shared" si="3"/>
        <v>100</v>
      </c>
      <c r="F24" s="548">
        <v>100</v>
      </c>
      <c r="G24" s="548">
        <v>80</v>
      </c>
      <c r="H24" s="797">
        <v>114</v>
      </c>
      <c r="I24" s="272">
        <f>SUM(O24*F24)/H24</f>
        <v>1.0526315789473684</v>
      </c>
      <c r="J24" s="273">
        <f>SUM(P24*F24)/H24</f>
        <v>0.35087719298245612</v>
      </c>
      <c r="K24" s="273">
        <f>SUM(Q24*F24)/H24</f>
        <v>14.736842105263158</v>
      </c>
      <c r="L24" s="273">
        <f>SUM(R24*F24)/H24</f>
        <v>67.368421052631575</v>
      </c>
      <c r="M24" s="274">
        <f>SUM(S24*F24)/H24</f>
        <v>7.0175438596491224</v>
      </c>
      <c r="N24" s="683">
        <v>70</v>
      </c>
      <c r="O24" s="81">
        <v>1.2</v>
      </c>
      <c r="P24" s="81">
        <v>0.4</v>
      </c>
      <c r="Q24" s="81">
        <v>16.8</v>
      </c>
      <c r="R24" s="81">
        <v>76.8</v>
      </c>
      <c r="S24" s="81">
        <v>8</v>
      </c>
      <c r="T24" s="204">
        <v>130</v>
      </c>
      <c r="U24" s="205">
        <v>114</v>
      </c>
    </row>
    <row r="25" spans="1:21" ht="40.5">
      <c r="A25" s="1154" t="s">
        <v>18</v>
      </c>
      <c r="B25" s="484" t="s">
        <v>168</v>
      </c>
      <c r="C25" s="1316"/>
      <c r="D25" s="439"/>
      <c r="E25" s="440"/>
      <c r="F25" s="889">
        <v>250</v>
      </c>
      <c r="G25" s="889">
        <v>200</v>
      </c>
      <c r="H25" s="781">
        <v>250</v>
      </c>
      <c r="I25" s="272">
        <f>SUM(O25*F25)/H25</f>
        <v>2.1800000000000002</v>
      </c>
      <c r="J25" s="273">
        <f>SUM(P25*F25)/H25</f>
        <v>2.84</v>
      </c>
      <c r="K25" s="273">
        <f>SUM(Q25*F25)/H25</f>
        <v>14.29</v>
      </c>
      <c r="L25" s="273">
        <f>SUM(R25*F25)/H25</f>
        <v>91.5</v>
      </c>
      <c r="M25" s="274">
        <f>SUM(S25*F25)/H25</f>
        <v>8.25</v>
      </c>
      <c r="N25" s="800">
        <v>14</v>
      </c>
      <c r="O25" s="102">
        <v>2.1800000000000002</v>
      </c>
      <c r="P25" s="102">
        <v>2.84</v>
      </c>
      <c r="Q25" s="102">
        <v>14.29</v>
      </c>
      <c r="R25" s="73">
        <v>91.5</v>
      </c>
      <c r="S25" s="87">
        <v>8.25</v>
      </c>
      <c r="T25" s="232"/>
      <c r="U25" s="233"/>
    </row>
    <row r="26" spans="1:21">
      <c r="A26" s="1140"/>
      <c r="B26" s="1336"/>
      <c r="C26" s="1214" t="s">
        <v>128</v>
      </c>
      <c r="D26" s="657">
        <f t="shared" ref="D26:D32" si="6">SUM(F26*T26)/H26</f>
        <v>100</v>
      </c>
      <c r="E26" s="249">
        <f t="shared" si="3"/>
        <v>75</v>
      </c>
      <c r="F26" s="780">
        <f>SUM(F25)</f>
        <v>250</v>
      </c>
      <c r="G26" s="889"/>
      <c r="H26" s="781">
        <v>250</v>
      </c>
      <c r="I26" s="312"/>
      <c r="J26" s="313"/>
      <c r="K26" s="313"/>
      <c r="L26" s="802"/>
      <c r="M26" s="277"/>
      <c r="N26" s="660"/>
      <c r="O26" s="87"/>
      <c r="P26" s="87"/>
      <c r="Q26" s="87"/>
      <c r="R26" s="155"/>
      <c r="S26" s="87"/>
      <c r="T26" s="170">
        <v>100</v>
      </c>
      <c r="U26" s="171">
        <v>75</v>
      </c>
    </row>
    <row r="27" spans="1:21">
      <c r="A27" s="1140"/>
      <c r="B27" s="1336"/>
      <c r="C27" s="1214" t="s">
        <v>75</v>
      </c>
      <c r="D27" s="657">
        <f t="shared" si="6"/>
        <v>3</v>
      </c>
      <c r="E27" s="249">
        <f t="shared" si="3"/>
        <v>3</v>
      </c>
      <c r="F27" s="780">
        <f>SUM(F25)</f>
        <v>250</v>
      </c>
      <c r="G27" s="889"/>
      <c r="H27" s="781">
        <v>250</v>
      </c>
      <c r="I27" s="312"/>
      <c r="J27" s="313"/>
      <c r="K27" s="313"/>
      <c r="L27" s="802"/>
      <c r="M27" s="277"/>
      <c r="N27" s="660"/>
      <c r="O27" s="87"/>
      <c r="P27" s="87"/>
      <c r="Q27" s="87"/>
      <c r="R27" s="155"/>
      <c r="S27" s="87"/>
      <c r="T27" s="170">
        <v>3</v>
      </c>
      <c r="U27" s="171">
        <v>3</v>
      </c>
    </row>
    <row r="28" spans="1:21">
      <c r="A28" s="1140"/>
      <c r="B28" s="1336"/>
      <c r="C28" s="1214" t="s">
        <v>81</v>
      </c>
      <c r="D28" s="657">
        <f t="shared" si="6"/>
        <v>7</v>
      </c>
      <c r="E28" s="249">
        <f t="shared" si="3"/>
        <v>7</v>
      </c>
      <c r="F28" s="780">
        <f>SUM(F25)</f>
        <v>250</v>
      </c>
      <c r="G28" s="889"/>
      <c r="H28" s="781">
        <v>250</v>
      </c>
      <c r="I28" s="312"/>
      <c r="J28" s="313"/>
      <c r="K28" s="313"/>
      <c r="L28" s="802"/>
      <c r="M28" s="277"/>
      <c r="N28" s="660"/>
      <c r="O28" s="87"/>
      <c r="P28" s="87"/>
      <c r="Q28" s="87"/>
      <c r="R28" s="155"/>
      <c r="S28" s="87"/>
      <c r="T28" s="170">
        <v>7</v>
      </c>
      <c r="U28" s="171">
        <v>7</v>
      </c>
    </row>
    <row r="29" spans="1:21">
      <c r="A29" s="1140"/>
      <c r="B29" s="1336"/>
      <c r="C29" s="1214" t="s">
        <v>72</v>
      </c>
      <c r="D29" s="657">
        <f t="shared" si="6"/>
        <v>12</v>
      </c>
      <c r="E29" s="249">
        <f t="shared" si="3"/>
        <v>10</v>
      </c>
      <c r="F29" s="780">
        <f>SUM(F25)</f>
        <v>250</v>
      </c>
      <c r="G29" s="889"/>
      <c r="H29" s="781">
        <v>250</v>
      </c>
      <c r="I29" s="312"/>
      <c r="J29" s="313"/>
      <c r="K29" s="313"/>
      <c r="L29" s="802"/>
      <c r="M29" s="277"/>
      <c r="N29" s="660"/>
      <c r="O29" s="87"/>
      <c r="P29" s="87"/>
      <c r="Q29" s="87"/>
      <c r="R29" s="155"/>
      <c r="S29" s="87"/>
      <c r="T29" s="170">
        <v>12</v>
      </c>
      <c r="U29" s="171">
        <v>10</v>
      </c>
    </row>
    <row r="30" spans="1:21">
      <c r="A30" s="1140"/>
      <c r="B30" s="1336"/>
      <c r="C30" s="1214" t="s">
        <v>88</v>
      </c>
      <c r="D30" s="657">
        <f t="shared" si="6"/>
        <v>10</v>
      </c>
      <c r="E30" s="249">
        <f t="shared" si="3"/>
        <v>8</v>
      </c>
      <c r="F30" s="780">
        <f>SUM(F25)</f>
        <v>250</v>
      </c>
      <c r="G30" s="889"/>
      <c r="H30" s="781">
        <v>250</v>
      </c>
      <c r="I30" s="312"/>
      <c r="J30" s="313"/>
      <c r="K30" s="313"/>
      <c r="L30" s="802"/>
      <c r="M30" s="277"/>
      <c r="N30" s="660"/>
      <c r="O30" s="87"/>
      <c r="P30" s="87"/>
      <c r="Q30" s="87"/>
      <c r="R30" s="155"/>
      <c r="S30" s="87"/>
      <c r="T30" s="170">
        <v>10</v>
      </c>
      <c r="U30" s="171">
        <v>8</v>
      </c>
    </row>
    <row r="31" spans="1:21">
      <c r="A31" s="1140"/>
      <c r="B31" s="1336"/>
      <c r="C31" s="1214" t="s">
        <v>104</v>
      </c>
      <c r="D31" s="657">
        <f t="shared" si="6"/>
        <v>3</v>
      </c>
      <c r="E31" s="249">
        <f t="shared" si="3"/>
        <v>3</v>
      </c>
      <c r="F31" s="780">
        <f>SUM(F25)</f>
        <v>250</v>
      </c>
      <c r="G31" s="889"/>
      <c r="H31" s="781">
        <v>250</v>
      </c>
      <c r="I31" s="312"/>
      <c r="J31" s="313"/>
      <c r="K31" s="313"/>
      <c r="L31" s="802"/>
      <c r="M31" s="277"/>
      <c r="N31" s="660"/>
      <c r="O31" s="87"/>
      <c r="P31" s="87"/>
      <c r="Q31" s="87"/>
      <c r="R31" s="155"/>
      <c r="S31" s="87"/>
      <c r="T31" s="170">
        <v>3</v>
      </c>
      <c r="U31" s="171">
        <v>3</v>
      </c>
    </row>
    <row r="32" spans="1:21" ht="21" thickBot="1">
      <c r="A32" s="1140"/>
      <c r="B32" s="1337"/>
      <c r="C32" s="1214" t="s">
        <v>169</v>
      </c>
      <c r="D32" s="657">
        <f t="shared" si="6"/>
        <v>200</v>
      </c>
      <c r="E32" s="249">
        <f t="shared" si="3"/>
        <v>200</v>
      </c>
      <c r="F32" s="780">
        <f>SUM(F25)</f>
        <v>250</v>
      </c>
      <c r="G32" s="889"/>
      <c r="H32" s="781">
        <v>250</v>
      </c>
      <c r="I32" s="312"/>
      <c r="J32" s="313"/>
      <c r="K32" s="313"/>
      <c r="L32" s="802"/>
      <c r="M32" s="277"/>
      <c r="N32" s="660"/>
      <c r="O32" s="87"/>
      <c r="P32" s="87"/>
      <c r="Q32" s="87"/>
      <c r="R32" s="155"/>
      <c r="S32" s="87"/>
      <c r="T32" s="170">
        <v>200</v>
      </c>
      <c r="U32" s="171">
        <v>200</v>
      </c>
    </row>
    <row r="33" spans="1:21" ht="21" thickBot="1">
      <c r="A33" s="1140"/>
      <c r="B33" s="1338" t="s">
        <v>233</v>
      </c>
      <c r="C33" s="1351"/>
      <c r="D33" s="664"/>
      <c r="E33" s="374"/>
      <c r="F33" s="667">
        <v>85</v>
      </c>
      <c r="G33" s="667">
        <v>65</v>
      </c>
      <c r="H33" s="780">
        <v>100</v>
      </c>
      <c r="I33" s="546">
        <v>11.6</v>
      </c>
      <c r="J33" s="547">
        <v>8.94</v>
      </c>
      <c r="K33" s="547">
        <v>13.07</v>
      </c>
      <c r="L33" s="547">
        <v>249</v>
      </c>
      <c r="M33" s="547"/>
      <c r="N33" s="547">
        <v>28</v>
      </c>
      <c r="O33" s="87"/>
      <c r="P33" s="87"/>
      <c r="Q33" s="87"/>
      <c r="R33" s="155"/>
      <c r="S33" s="87"/>
      <c r="T33" s="188"/>
      <c r="U33" s="201"/>
    </row>
    <row r="34" spans="1:21">
      <c r="A34" s="1140"/>
      <c r="B34" s="1337"/>
      <c r="C34" s="1352" t="s">
        <v>53</v>
      </c>
      <c r="D34" s="657">
        <v>119</v>
      </c>
      <c r="E34" s="249">
        <v>88</v>
      </c>
      <c r="F34" s="780">
        <f>SUM(F33)</f>
        <v>85</v>
      </c>
      <c r="G34" s="667"/>
      <c r="H34" s="780">
        <v>100</v>
      </c>
      <c r="I34" s="279"/>
      <c r="J34" s="280"/>
      <c r="K34" s="280"/>
      <c r="L34" s="280"/>
      <c r="M34" s="281"/>
      <c r="N34" s="660"/>
      <c r="O34" s="73">
        <f>SUM(O35:O38)</f>
        <v>15.461000000000002</v>
      </c>
      <c r="P34" s="73">
        <f>SUM(P35:P38)</f>
        <v>16.02</v>
      </c>
      <c r="Q34" s="73">
        <f>SUM(Q35:Q38)</f>
        <v>1.98</v>
      </c>
      <c r="R34" s="73">
        <f>SUM(R35:R38)</f>
        <v>213.54999999999998</v>
      </c>
      <c r="T34" s="188"/>
      <c r="U34" s="201"/>
    </row>
    <row r="35" spans="1:21">
      <c r="A35" s="1140"/>
      <c r="B35" s="1339"/>
      <c r="C35" s="1352" t="s">
        <v>234</v>
      </c>
      <c r="D35" s="657">
        <v>5</v>
      </c>
      <c r="E35" s="249">
        <v>23</v>
      </c>
      <c r="F35" s="780">
        <f>SUM(F33)</f>
        <v>85</v>
      </c>
      <c r="G35" s="667"/>
      <c r="H35" s="780">
        <v>100</v>
      </c>
      <c r="I35" s="388"/>
      <c r="J35" s="284"/>
      <c r="K35" s="284"/>
      <c r="L35" s="284"/>
      <c r="M35" s="670"/>
      <c r="N35" s="660"/>
      <c r="O35" s="121">
        <v>13.02</v>
      </c>
      <c r="P35" s="121">
        <v>11.2</v>
      </c>
      <c r="Q35" s="121" t="s">
        <v>95</v>
      </c>
      <c r="R35" s="121">
        <v>152.6</v>
      </c>
      <c r="T35" s="166">
        <v>100</v>
      </c>
      <c r="U35" s="167">
        <v>70</v>
      </c>
    </row>
    <row r="36" spans="1:21">
      <c r="A36" s="1140"/>
      <c r="B36" s="1337"/>
      <c r="C36" s="1352" t="s">
        <v>75</v>
      </c>
      <c r="D36" s="657">
        <v>8</v>
      </c>
      <c r="E36" s="249">
        <v>8</v>
      </c>
      <c r="F36" s="780">
        <f>SUM(F33)</f>
        <v>85</v>
      </c>
      <c r="G36" s="667"/>
      <c r="H36" s="780">
        <v>100</v>
      </c>
      <c r="I36" s="388"/>
      <c r="J36" s="284"/>
      <c r="K36" s="284"/>
      <c r="L36" s="284"/>
      <c r="M36" s="670"/>
      <c r="N36" s="660"/>
      <c r="O36" s="121">
        <v>1.1200000000000001</v>
      </c>
      <c r="P36" s="121">
        <v>1.28</v>
      </c>
      <c r="Q36" s="121">
        <v>1.88</v>
      </c>
      <c r="R36" s="121">
        <v>23.2</v>
      </c>
      <c r="T36" s="166">
        <v>40</v>
      </c>
      <c r="U36" s="167">
        <v>40</v>
      </c>
    </row>
    <row r="37" spans="1:21" ht="21" thickBot="1">
      <c r="A37" s="1140"/>
      <c r="B37" s="1340"/>
      <c r="C37" s="1352" t="s">
        <v>129</v>
      </c>
      <c r="D37" s="657">
        <v>10</v>
      </c>
      <c r="E37" s="249">
        <v>10</v>
      </c>
      <c r="F37" s="780"/>
      <c r="G37" s="667"/>
      <c r="H37" s="780"/>
      <c r="I37" s="388"/>
      <c r="J37" s="284"/>
      <c r="K37" s="284"/>
      <c r="L37" s="284"/>
      <c r="M37" s="670"/>
      <c r="N37" s="660"/>
      <c r="O37" s="121">
        <v>2.1000000000000001E-2</v>
      </c>
      <c r="P37" s="121">
        <v>2.34</v>
      </c>
      <c r="Q37" s="121">
        <v>0.03</v>
      </c>
      <c r="R37" s="121">
        <v>21.27</v>
      </c>
      <c r="T37" s="166">
        <v>3</v>
      </c>
      <c r="U37" s="167">
        <v>3</v>
      </c>
    </row>
    <row r="38" spans="1:21">
      <c r="A38" s="1140"/>
      <c r="B38" s="1341" t="s">
        <v>279</v>
      </c>
      <c r="C38" s="1353"/>
      <c r="D38" s="725"/>
      <c r="E38" s="725"/>
      <c r="F38" s="680">
        <v>150</v>
      </c>
      <c r="G38" s="680">
        <v>120</v>
      </c>
      <c r="H38" s="747">
        <v>150</v>
      </c>
      <c r="I38" s="272">
        <v>3.06</v>
      </c>
      <c r="J38" s="273">
        <v>4.8</v>
      </c>
      <c r="K38" s="273">
        <v>20.440000000000001</v>
      </c>
      <c r="L38" s="273">
        <v>137.25</v>
      </c>
      <c r="M38" s="274">
        <v>18.16</v>
      </c>
      <c r="N38" s="748">
        <v>24</v>
      </c>
      <c r="O38" s="121">
        <v>1.3</v>
      </c>
      <c r="P38" s="121">
        <v>1.2</v>
      </c>
      <c r="Q38" s="121">
        <v>7.0000000000000007E-2</v>
      </c>
      <c r="R38" s="121">
        <v>16.48</v>
      </c>
      <c r="T38" s="166">
        <v>10</v>
      </c>
      <c r="U38" s="167">
        <v>8</v>
      </c>
    </row>
    <row r="39" spans="1:21">
      <c r="A39" s="1140"/>
      <c r="B39" s="1342"/>
      <c r="C39" s="1354" t="s">
        <v>41</v>
      </c>
      <c r="D39" s="669">
        <v>165</v>
      </c>
      <c r="E39" s="284">
        <v>124</v>
      </c>
      <c r="F39" s="665">
        <f>SUM(F38)</f>
        <v>150</v>
      </c>
      <c r="G39" s="680"/>
      <c r="H39" s="747">
        <v>150</v>
      </c>
      <c r="I39" s="334"/>
      <c r="J39" s="335"/>
      <c r="K39" s="335"/>
      <c r="L39" s="335"/>
      <c r="M39" s="733"/>
      <c r="N39" s="730"/>
      <c r="O39" s="121">
        <v>0.51</v>
      </c>
      <c r="P39" s="121">
        <v>3.06</v>
      </c>
      <c r="Q39" s="121">
        <v>1.56</v>
      </c>
      <c r="R39" s="121">
        <v>35.880000000000003</v>
      </c>
      <c r="S39" s="87">
        <v>3.33</v>
      </c>
      <c r="T39" s="188"/>
      <c r="U39" s="201"/>
    </row>
    <row r="40" spans="1:21">
      <c r="A40" s="1140"/>
      <c r="B40" s="1342"/>
      <c r="C40" s="1354" t="s">
        <v>72</v>
      </c>
      <c r="D40" s="669">
        <v>47</v>
      </c>
      <c r="E40" s="284">
        <v>38</v>
      </c>
      <c r="F40" s="665"/>
      <c r="G40" s="680"/>
      <c r="H40" s="747"/>
      <c r="I40" s="334"/>
      <c r="J40" s="335"/>
      <c r="K40" s="335"/>
      <c r="L40" s="335"/>
      <c r="M40" s="733"/>
      <c r="N40" s="730"/>
      <c r="O40" s="121"/>
      <c r="P40" s="121"/>
      <c r="Q40" s="121"/>
      <c r="R40" s="121"/>
      <c r="S40" s="87"/>
      <c r="T40" s="188"/>
      <c r="U40" s="201"/>
    </row>
    <row r="41" spans="1:21">
      <c r="A41" s="1140"/>
      <c r="B41" s="1342"/>
      <c r="C41" s="1354" t="s">
        <v>34</v>
      </c>
      <c r="D41" s="669">
        <v>23</v>
      </c>
      <c r="E41" s="284">
        <v>22</v>
      </c>
      <c r="F41" s="665">
        <f>SUM(F38)</f>
        <v>150</v>
      </c>
      <c r="G41" s="680"/>
      <c r="H41" s="747">
        <v>150</v>
      </c>
      <c r="I41" s="334"/>
      <c r="J41" s="335"/>
      <c r="K41" s="335"/>
      <c r="L41" s="335"/>
      <c r="M41" s="733"/>
      <c r="N41" s="730"/>
      <c r="O41" s="87"/>
      <c r="P41" s="87"/>
      <c r="Q41" s="87"/>
      <c r="R41" s="87"/>
      <c r="S41" s="87"/>
      <c r="T41" s="166">
        <v>70</v>
      </c>
      <c r="U41" s="167">
        <v>55</v>
      </c>
    </row>
    <row r="42" spans="1:21" ht="21" thickBot="1">
      <c r="A42" s="1140"/>
      <c r="B42" s="1343"/>
      <c r="C42" s="1354" t="s">
        <v>35</v>
      </c>
      <c r="D42" s="669">
        <v>6</v>
      </c>
      <c r="E42" s="284">
        <v>6</v>
      </c>
      <c r="F42" s="665">
        <f>SUM(F38)</f>
        <v>150</v>
      </c>
      <c r="G42" s="680"/>
      <c r="H42" s="747">
        <v>150</v>
      </c>
      <c r="I42" s="334"/>
      <c r="J42" s="335"/>
      <c r="K42" s="335"/>
      <c r="L42" s="335"/>
      <c r="M42" s="733"/>
      <c r="N42" s="730"/>
      <c r="O42" s="87"/>
      <c r="P42" s="87"/>
      <c r="Q42" s="87"/>
      <c r="R42" s="87"/>
      <c r="S42" s="87"/>
      <c r="T42" s="166">
        <v>15</v>
      </c>
      <c r="U42" s="167">
        <v>10</v>
      </c>
    </row>
    <row r="43" spans="1:21" ht="41.25" thickBot="1">
      <c r="A43" s="1140"/>
      <c r="B43" s="1338" t="s">
        <v>283</v>
      </c>
      <c r="C43" s="1355"/>
      <c r="D43" s="806"/>
      <c r="E43" s="807"/>
      <c r="F43" s="667">
        <v>60</v>
      </c>
      <c r="G43" s="667">
        <v>40</v>
      </c>
      <c r="H43" s="780"/>
      <c r="I43" s="546">
        <v>2.73</v>
      </c>
      <c r="J43" s="547">
        <v>12.35</v>
      </c>
      <c r="K43" s="547">
        <v>16.88</v>
      </c>
      <c r="L43" s="808">
        <v>189.6</v>
      </c>
      <c r="M43" s="547">
        <v>20.5</v>
      </c>
      <c r="N43" s="660">
        <v>34</v>
      </c>
      <c r="O43" s="87"/>
      <c r="P43" s="87"/>
      <c r="Q43" s="87"/>
      <c r="R43" s="87"/>
      <c r="S43" s="87"/>
      <c r="T43" s="166">
        <v>3</v>
      </c>
      <c r="U43" s="167">
        <v>3</v>
      </c>
    </row>
    <row r="44" spans="1:21" ht="21" thickBot="1">
      <c r="A44" s="1140"/>
      <c r="B44" s="1337"/>
      <c r="C44" s="1356" t="s">
        <v>235</v>
      </c>
      <c r="D44" s="615">
        <v>46.08</v>
      </c>
      <c r="E44" s="614">
        <v>36</v>
      </c>
      <c r="F44" s="780"/>
      <c r="G44" s="667"/>
      <c r="H44" s="780"/>
      <c r="I44" s="388"/>
      <c r="J44" s="284"/>
      <c r="K44" s="284"/>
      <c r="L44" s="284"/>
      <c r="M44" s="670"/>
      <c r="N44" s="660"/>
      <c r="O44" s="102">
        <v>2.4500000000000002</v>
      </c>
      <c r="P44" s="102">
        <v>0.08</v>
      </c>
      <c r="Q44" s="102">
        <v>7.55</v>
      </c>
      <c r="R44" s="102">
        <v>14.62</v>
      </c>
      <c r="S44" s="89">
        <v>0</v>
      </c>
      <c r="T44" s="188">
        <v>40</v>
      </c>
      <c r="U44" s="201">
        <v>40</v>
      </c>
    </row>
    <row r="45" spans="1:21" ht="21" thickBot="1">
      <c r="A45" s="1140"/>
      <c r="B45" s="1337"/>
      <c r="C45" s="1356" t="s">
        <v>131</v>
      </c>
      <c r="D45" s="615">
        <v>15</v>
      </c>
      <c r="E45" s="614">
        <v>12</v>
      </c>
      <c r="F45" s="780">
        <f>SUM(F33)</f>
        <v>85</v>
      </c>
      <c r="G45" s="667"/>
      <c r="H45" s="780">
        <v>100</v>
      </c>
      <c r="I45" s="388"/>
      <c r="J45" s="284"/>
      <c r="K45" s="284"/>
      <c r="L45" s="284"/>
      <c r="M45" s="670"/>
      <c r="N45" s="660"/>
      <c r="O45" s="81"/>
      <c r="P45" s="81"/>
      <c r="Q45" s="81"/>
      <c r="R45" s="81"/>
      <c r="S45" s="89"/>
      <c r="T45" s="166">
        <v>0.18</v>
      </c>
      <c r="U45" s="167">
        <v>0.18</v>
      </c>
    </row>
    <row r="46" spans="1:21" ht="32.25" thickBot="1">
      <c r="A46" s="1140"/>
      <c r="B46" s="1339"/>
      <c r="C46" s="1356" t="s">
        <v>236</v>
      </c>
      <c r="D46" s="615">
        <v>9.24</v>
      </c>
      <c r="E46" s="614">
        <v>6</v>
      </c>
      <c r="F46" s="780" t="e">
        <f>SUM(#REF!)</f>
        <v>#REF!</v>
      </c>
      <c r="G46" s="667"/>
      <c r="H46" s="780">
        <v>60</v>
      </c>
      <c r="I46" s="312"/>
      <c r="J46" s="313"/>
      <c r="K46" s="313"/>
      <c r="L46" s="313"/>
      <c r="M46" s="277"/>
      <c r="N46" s="660"/>
      <c r="O46" s="102"/>
      <c r="P46" s="102"/>
      <c r="Q46" s="102"/>
      <c r="R46" s="102"/>
      <c r="S46" s="89"/>
      <c r="T46" s="188">
        <v>18</v>
      </c>
      <c r="U46" s="201">
        <v>45</v>
      </c>
    </row>
    <row r="47" spans="1:21" ht="21" thickBot="1">
      <c r="A47" s="1140"/>
      <c r="B47" s="1337"/>
      <c r="C47" s="1356" t="s">
        <v>56</v>
      </c>
      <c r="D47" s="615">
        <v>3.6</v>
      </c>
      <c r="E47" s="614">
        <v>3</v>
      </c>
      <c r="F47" s="780" t="e">
        <f>SUM(#REF!)</f>
        <v>#REF!</v>
      </c>
      <c r="G47" s="667"/>
      <c r="H47" s="780">
        <v>60</v>
      </c>
      <c r="I47" s="312"/>
      <c r="J47" s="313"/>
      <c r="K47" s="313"/>
      <c r="L47" s="313"/>
      <c r="M47" s="277"/>
      <c r="N47" s="660"/>
      <c r="O47" s="102"/>
      <c r="P47" s="102"/>
      <c r="Q47" s="102"/>
      <c r="R47" s="102"/>
      <c r="S47" s="89"/>
      <c r="T47" s="234">
        <v>15</v>
      </c>
      <c r="U47" s="227">
        <v>15</v>
      </c>
    </row>
    <row r="48" spans="1:21" ht="21" thickBot="1">
      <c r="A48" s="1140"/>
      <c r="B48" s="1340"/>
      <c r="C48" s="1357" t="s">
        <v>104</v>
      </c>
      <c r="D48" s="809">
        <v>3.6</v>
      </c>
      <c r="E48" s="810">
        <v>3.6</v>
      </c>
      <c r="F48" s="780" t="e">
        <f>SUM(#REF!)</f>
        <v>#REF!</v>
      </c>
      <c r="G48" s="667"/>
      <c r="H48" s="780">
        <v>60</v>
      </c>
      <c r="I48" s="312"/>
      <c r="J48" s="313"/>
      <c r="K48" s="313"/>
      <c r="L48" s="313"/>
      <c r="M48" s="277"/>
      <c r="N48" s="660"/>
      <c r="O48" s="154">
        <f>SUM(O25:O47)</f>
        <v>36.062000000000005</v>
      </c>
      <c r="P48" s="154">
        <f>SUM(P25:P47)</f>
        <v>38.020000000000003</v>
      </c>
      <c r="Q48" s="154">
        <f>SUM(Q25:Q47)</f>
        <v>27.36</v>
      </c>
      <c r="R48" s="154">
        <f>SUM(R25:R47)</f>
        <v>569.09999999999991</v>
      </c>
      <c r="S48" s="154">
        <f>SUM(S25:S47)</f>
        <v>11.58</v>
      </c>
      <c r="T48" s="96"/>
      <c r="U48" s="235"/>
    </row>
    <row r="49" spans="1:21">
      <c r="A49" s="550"/>
      <c r="B49" s="1344" t="s">
        <v>70</v>
      </c>
      <c r="C49" s="1214"/>
      <c r="D49" s="657">
        <f>SUM(F49*T44)/H49</f>
        <v>50</v>
      </c>
      <c r="E49" s="249">
        <f>SUM(F49*U44)/H49</f>
        <v>50</v>
      </c>
      <c r="F49" s="667">
        <v>50</v>
      </c>
      <c r="G49" s="667">
        <v>30</v>
      </c>
      <c r="H49" s="780">
        <v>40</v>
      </c>
      <c r="I49" s="275">
        <f>SUM(O44*F49)/H49</f>
        <v>3.0625000000000004</v>
      </c>
      <c r="J49" s="276">
        <f>SUM(P44*F49)/H49</f>
        <v>0.1</v>
      </c>
      <c r="K49" s="276">
        <f>SUM(Q44*F49)/H49</f>
        <v>9.4375</v>
      </c>
      <c r="L49" s="276">
        <f>SUM(R44*F49)/H49</f>
        <v>18.274999999999999</v>
      </c>
      <c r="M49" s="277">
        <f>SUM(S44*F49)/H49</f>
        <v>0</v>
      </c>
      <c r="N49" s="660">
        <v>3</v>
      </c>
      <c r="O49" s="121">
        <v>30.93</v>
      </c>
      <c r="P49" s="121">
        <v>22.89</v>
      </c>
      <c r="Q49" s="121">
        <v>36</v>
      </c>
      <c r="R49" s="121">
        <v>310.66000000000003</v>
      </c>
      <c r="S49" s="87">
        <v>0.82</v>
      </c>
      <c r="T49" s="232"/>
      <c r="U49" s="233"/>
    </row>
    <row r="50" spans="1:21">
      <c r="A50" s="811"/>
      <c r="B50" s="1345" t="s">
        <v>275</v>
      </c>
      <c r="C50" s="1214"/>
      <c r="D50" s="664"/>
      <c r="E50" s="374"/>
      <c r="F50" s="667">
        <v>180</v>
      </c>
      <c r="G50" s="667">
        <v>150</v>
      </c>
      <c r="H50" s="780">
        <v>180</v>
      </c>
      <c r="I50" s="279">
        <v>0.4</v>
      </c>
      <c r="J50" s="280">
        <v>0.09</v>
      </c>
      <c r="K50" s="280">
        <v>24.38</v>
      </c>
      <c r="L50" s="280">
        <v>30.5</v>
      </c>
      <c r="M50" s="281">
        <v>11.61</v>
      </c>
      <c r="N50" s="660">
        <v>82</v>
      </c>
      <c r="O50" s="87"/>
      <c r="P50" s="87"/>
      <c r="Q50" s="87"/>
      <c r="R50" s="87"/>
      <c r="S50" s="87"/>
      <c r="T50" s="166">
        <v>141</v>
      </c>
      <c r="U50" s="167">
        <v>140</v>
      </c>
    </row>
    <row r="51" spans="1:21">
      <c r="A51" s="811"/>
      <c r="B51" s="1336"/>
      <c r="C51" s="1215" t="s">
        <v>276</v>
      </c>
      <c r="D51" s="657" t="s">
        <v>278</v>
      </c>
      <c r="E51" s="249">
        <v>45</v>
      </c>
      <c r="F51" s="780">
        <f>SUM(F50)</f>
        <v>180</v>
      </c>
      <c r="G51" s="667"/>
      <c r="H51" s="780">
        <v>180</v>
      </c>
      <c r="I51" s="312"/>
      <c r="J51" s="313"/>
      <c r="K51" s="313"/>
      <c r="L51" s="313"/>
      <c r="M51" s="314"/>
      <c r="N51" s="660"/>
      <c r="O51" s="87"/>
      <c r="P51" s="87"/>
      <c r="Q51" s="87"/>
      <c r="R51" s="87"/>
      <c r="S51" s="87"/>
      <c r="T51" s="166">
        <v>10</v>
      </c>
      <c r="U51" s="167">
        <v>10</v>
      </c>
    </row>
    <row r="52" spans="1:21" ht="20.25" customHeight="1">
      <c r="A52" s="813"/>
      <c r="B52" s="1337"/>
      <c r="C52" s="1215" t="s">
        <v>71</v>
      </c>
      <c r="D52" s="657">
        <v>112.5</v>
      </c>
      <c r="E52" s="249">
        <v>112.5</v>
      </c>
      <c r="F52" s="780">
        <f>SUM(F50)</f>
        <v>180</v>
      </c>
      <c r="G52" s="667"/>
      <c r="H52" s="780">
        <v>180</v>
      </c>
      <c r="I52" s="312"/>
      <c r="J52" s="313"/>
      <c r="K52" s="313"/>
      <c r="L52" s="313"/>
      <c r="M52" s="314"/>
      <c r="N52" s="660"/>
      <c r="O52" s="87"/>
      <c r="P52" s="87"/>
      <c r="Q52" s="87"/>
      <c r="R52" s="87"/>
      <c r="S52" s="87"/>
      <c r="T52" s="166">
        <v>12</v>
      </c>
      <c r="U52" s="167">
        <v>12</v>
      </c>
    </row>
    <row r="53" spans="1:21">
      <c r="A53" s="813"/>
      <c r="B53" s="1346"/>
      <c r="C53" s="1214" t="s">
        <v>277</v>
      </c>
      <c r="D53" s="657">
        <v>4.5</v>
      </c>
      <c r="E53" s="249">
        <v>4.5</v>
      </c>
      <c r="F53" s="780">
        <f>SUM(F50)</f>
        <v>180</v>
      </c>
      <c r="G53" s="667"/>
      <c r="H53" s="780">
        <v>180</v>
      </c>
      <c r="I53" s="388"/>
      <c r="J53" s="284"/>
      <c r="K53" s="284"/>
      <c r="L53" s="284"/>
      <c r="M53" s="314"/>
      <c r="N53" s="660"/>
      <c r="O53" s="87"/>
      <c r="P53" s="87"/>
      <c r="Q53" s="87"/>
      <c r="R53" s="87"/>
      <c r="S53" s="87"/>
      <c r="T53" s="166">
        <v>10</v>
      </c>
      <c r="U53" s="167">
        <v>10</v>
      </c>
    </row>
    <row r="54" spans="1:21" ht="21" thickBot="1">
      <c r="A54" s="813"/>
      <c r="B54" s="1347"/>
      <c r="C54" s="1219" t="s">
        <v>73</v>
      </c>
      <c r="D54" s="657">
        <v>27</v>
      </c>
      <c r="E54" s="249">
        <v>27</v>
      </c>
      <c r="F54" s="786">
        <f>SUM(F50)</f>
        <v>180</v>
      </c>
      <c r="G54" s="878"/>
      <c r="H54" s="780">
        <v>180</v>
      </c>
      <c r="I54" s="319"/>
      <c r="J54" s="815"/>
      <c r="K54" s="815"/>
      <c r="L54" s="815"/>
      <c r="M54" s="391"/>
      <c r="N54" s="790"/>
      <c r="O54" s="87"/>
      <c r="P54" s="87"/>
      <c r="Q54" s="87"/>
      <c r="R54" s="87"/>
      <c r="S54" s="87"/>
      <c r="T54" s="166">
        <v>0.1</v>
      </c>
      <c r="U54" s="167">
        <v>4</v>
      </c>
    </row>
    <row r="55" spans="1:21" ht="21" thickBot="1">
      <c r="A55" s="516"/>
      <c r="B55" s="1348" t="s">
        <v>76</v>
      </c>
      <c r="C55" s="1358"/>
      <c r="D55" s="679"/>
      <c r="E55" s="817"/>
      <c r="F55" s="793">
        <v>775</v>
      </c>
      <c r="G55" s="793">
        <v>605</v>
      </c>
      <c r="H55" s="794">
        <f t="shared" ref="H55:M55" si="7">SUM(H25:H54)</f>
        <v>4220</v>
      </c>
      <c r="I55" s="795">
        <f t="shared" si="7"/>
        <v>23.032499999999999</v>
      </c>
      <c r="J55" s="795">
        <f t="shared" si="7"/>
        <v>29.12</v>
      </c>
      <c r="K55" s="795">
        <f t="shared" si="7"/>
        <v>98.497499999999988</v>
      </c>
      <c r="L55" s="795">
        <f t="shared" si="7"/>
        <v>716.125</v>
      </c>
      <c r="M55" s="795">
        <f t="shared" si="7"/>
        <v>58.519999999999996</v>
      </c>
      <c r="N55" s="683"/>
      <c r="O55" s="87"/>
      <c r="P55" s="87"/>
      <c r="Q55" s="87"/>
      <c r="R55" s="87"/>
      <c r="S55" s="87"/>
      <c r="T55" s="166">
        <v>5</v>
      </c>
      <c r="U55" s="167">
        <v>5</v>
      </c>
    </row>
    <row r="56" spans="1:21">
      <c r="A56" s="500" t="s">
        <v>19</v>
      </c>
      <c r="B56" s="1331" t="s">
        <v>136</v>
      </c>
      <c r="C56" s="1316"/>
      <c r="D56" s="439"/>
      <c r="E56" s="440"/>
      <c r="F56" s="889">
        <v>100</v>
      </c>
      <c r="G56" s="889">
        <v>50</v>
      </c>
      <c r="H56" s="781">
        <v>150</v>
      </c>
      <c r="I56" s="272">
        <f>SUM(O49*F56)/H56</f>
        <v>20.62</v>
      </c>
      <c r="J56" s="273">
        <f>SUM(P49*F56)/H56</f>
        <v>15.26</v>
      </c>
      <c r="K56" s="273">
        <f>SUM(Q49*F56)/H56</f>
        <v>24</v>
      </c>
      <c r="L56" s="273">
        <f>SUM(R49*F56)/H56</f>
        <v>207.10666666666668</v>
      </c>
      <c r="M56" s="274">
        <f>SUM(S49*F56)/H56</f>
        <v>0.54666666666666663</v>
      </c>
      <c r="N56" s="800">
        <v>39</v>
      </c>
      <c r="O56" s="87"/>
      <c r="P56" s="87"/>
      <c r="Q56" s="87"/>
      <c r="R56" s="87"/>
      <c r="S56" s="87"/>
      <c r="T56" s="166">
        <v>5</v>
      </c>
      <c r="U56" s="167">
        <v>5</v>
      </c>
    </row>
    <row r="57" spans="1:21">
      <c r="A57" s="500"/>
      <c r="B57" s="1331"/>
      <c r="C57" s="1214" t="s">
        <v>137</v>
      </c>
      <c r="D57" s="657">
        <f t="shared" ref="D57:D64" si="8">SUM(F57*T50)/H57</f>
        <v>94</v>
      </c>
      <c r="E57" s="249">
        <f t="shared" ref="E57:E64" si="9">SUM(F57*U50)/H57</f>
        <v>93.333333333333329</v>
      </c>
      <c r="F57" s="780">
        <f>SUM(F56)</f>
        <v>100</v>
      </c>
      <c r="G57" s="889"/>
      <c r="H57" s="781">
        <v>150</v>
      </c>
      <c r="I57" s="312"/>
      <c r="J57" s="313"/>
      <c r="K57" s="313"/>
      <c r="L57" s="313"/>
      <c r="M57" s="277"/>
      <c r="N57" s="660"/>
      <c r="O57" s="87"/>
      <c r="P57" s="87"/>
      <c r="Q57" s="87"/>
      <c r="R57" s="87"/>
      <c r="S57" s="87"/>
      <c r="T57" s="166">
        <v>5</v>
      </c>
      <c r="U57" s="167">
        <v>5</v>
      </c>
    </row>
    <row r="58" spans="1:21">
      <c r="A58" s="500"/>
      <c r="B58" s="1331"/>
      <c r="C58" s="1214" t="s">
        <v>107</v>
      </c>
      <c r="D58" s="657">
        <f t="shared" si="8"/>
        <v>6.666666666666667</v>
      </c>
      <c r="E58" s="249">
        <f t="shared" si="9"/>
        <v>6.666666666666667</v>
      </c>
      <c r="F58" s="780">
        <f>SUM(F56)</f>
        <v>100</v>
      </c>
      <c r="G58" s="889"/>
      <c r="H58" s="781">
        <v>150</v>
      </c>
      <c r="I58" s="312"/>
      <c r="J58" s="313"/>
      <c r="K58" s="313"/>
      <c r="L58" s="313"/>
      <c r="M58" s="277"/>
      <c r="N58" s="660"/>
      <c r="O58" s="104">
        <v>0.7</v>
      </c>
      <c r="P58" s="104">
        <v>2.04</v>
      </c>
      <c r="Q58" s="104">
        <v>2.93</v>
      </c>
      <c r="R58" s="104">
        <v>37</v>
      </c>
      <c r="S58" s="87">
        <v>1.9E-2</v>
      </c>
      <c r="T58" s="188"/>
      <c r="U58" s="201"/>
    </row>
    <row r="59" spans="1:21" ht="37.5">
      <c r="A59" s="500"/>
      <c r="B59" s="1331"/>
      <c r="C59" s="1214" t="s">
        <v>138</v>
      </c>
      <c r="D59" s="657">
        <f t="shared" si="8"/>
        <v>8</v>
      </c>
      <c r="E59" s="249">
        <f t="shared" si="9"/>
        <v>8</v>
      </c>
      <c r="F59" s="780">
        <f>SUM(F56)</f>
        <v>100</v>
      </c>
      <c r="G59" s="889"/>
      <c r="H59" s="781">
        <v>150</v>
      </c>
      <c r="I59" s="312"/>
      <c r="J59" s="313"/>
      <c r="K59" s="313"/>
      <c r="L59" s="313"/>
      <c r="M59" s="277"/>
      <c r="N59" s="660"/>
      <c r="O59" s="104"/>
      <c r="P59" s="104"/>
      <c r="Q59" s="104"/>
      <c r="R59" s="104"/>
      <c r="S59" s="87"/>
      <c r="T59" s="188">
        <v>13</v>
      </c>
      <c r="U59" s="201">
        <v>13</v>
      </c>
    </row>
    <row r="60" spans="1:21">
      <c r="A60" s="500"/>
      <c r="B60" s="1331"/>
      <c r="C60" s="1214" t="s">
        <v>139</v>
      </c>
      <c r="D60" s="657">
        <f t="shared" si="8"/>
        <v>6.666666666666667</v>
      </c>
      <c r="E60" s="249">
        <f t="shared" si="9"/>
        <v>6.666666666666667</v>
      </c>
      <c r="F60" s="780">
        <f>SUM(F56)</f>
        <v>100</v>
      </c>
      <c r="G60" s="889"/>
      <c r="H60" s="781">
        <v>150</v>
      </c>
      <c r="I60" s="312"/>
      <c r="J60" s="313"/>
      <c r="K60" s="313"/>
      <c r="L60" s="313"/>
      <c r="M60" s="277"/>
      <c r="N60" s="660"/>
      <c r="O60" s="87"/>
      <c r="P60" s="87"/>
      <c r="Q60" s="87"/>
      <c r="R60" s="87"/>
      <c r="S60" s="87"/>
      <c r="T60" s="188">
        <v>4</v>
      </c>
      <c r="U60" s="201">
        <v>4</v>
      </c>
    </row>
    <row r="61" spans="1:21">
      <c r="A61" s="500"/>
      <c r="B61" s="1331"/>
      <c r="C61" s="1214" t="s">
        <v>140</v>
      </c>
      <c r="D61" s="657">
        <f t="shared" si="8"/>
        <v>6.6666666666666666E-2</v>
      </c>
      <c r="E61" s="249">
        <f t="shared" si="9"/>
        <v>2.6666666666666665</v>
      </c>
      <c r="F61" s="780">
        <f>SUM(F56)</f>
        <v>100</v>
      </c>
      <c r="G61" s="889"/>
      <c r="H61" s="781">
        <v>150</v>
      </c>
      <c r="I61" s="312"/>
      <c r="J61" s="313"/>
      <c r="K61" s="313"/>
      <c r="L61" s="313"/>
      <c r="M61" s="277"/>
      <c r="N61" s="660"/>
      <c r="O61" s="87"/>
      <c r="P61" s="87"/>
      <c r="Q61" s="87"/>
      <c r="R61" s="87"/>
      <c r="S61" s="87"/>
      <c r="T61" s="188">
        <v>40</v>
      </c>
      <c r="U61" s="201">
        <v>40</v>
      </c>
    </row>
    <row r="62" spans="1:21">
      <c r="A62" s="500"/>
      <c r="B62" s="1331"/>
      <c r="C62" s="1214" t="s">
        <v>104</v>
      </c>
      <c r="D62" s="657">
        <f t="shared" si="8"/>
        <v>3.3333333333333335</v>
      </c>
      <c r="E62" s="249">
        <f t="shared" si="9"/>
        <v>3.3333333333333335</v>
      </c>
      <c r="F62" s="780">
        <f>SUM(F56)</f>
        <v>100</v>
      </c>
      <c r="G62" s="889"/>
      <c r="H62" s="781">
        <v>150</v>
      </c>
      <c r="I62" s="312"/>
      <c r="J62" s="313"/>
      <c r="K62" s="313"/>
      <c r="L62" s="313"/>
      <c r="M62" s="277"/>
      <c r="N62" s="660"/>
      <c r="O62" s="87"/>
      <c r="P62" s="87"/>
      <c r="Q62" s="87"/>
      <c r="R62" s="87"/>
      <c r="S62" s="87"/>
      <c r="T62" s="188">
        <v>5</v>
      </c>
      <c r="U62" s="201">
        <v>5</v>
      </c>
    </row>
    <row r="63" spans="1:21">
      <c r="A63" s="500"/>
      <c r="B63" s="1331"/>
      <c r="C63" s="1214" t="s">
        <v>141</v>
      </c>
      <c r="D63" s="657">
        <f t="shared" si="8"/>
        <v>3.3333333333333335</v>
      </c>
      <c r="E63" s="249">
        <f t="shared" si="9"/>
        <v>3.3333333333333335</v>
      </c>
      <c r="F63" s="780">
        <f>SUM(F56)</f>
        <v>100</v>
      </c>
      <c r="G63" s="889"/>
      <c r="H63" s="781">
        <v>150</v>
      </c>
      <c r="I63" s="312"/>
      <c r="J63" s="313"/>
      <c r="K63" s="313"/>
      <c r="L63" s="313"/>
      <c r="M63" s="277"/>
      <c r="N63" s="660"/>
      <c r="O63" s="87"/>
      <c r="P63" s="87"/>
      <c r="Q63" s="87"/>
      <c r="R63" s="87"/>
      <c r="S63" s="87"/>
      <c r="T63" s="188"/>
      <c r="U63" s="201"/>
    </row>
    <row r="64" spans="1:21">
      <c r="A64" s="500"/>
      <c r="B64" s="1331"/>
      <c r="C64" s="1214" t="s">
        <v>142</v>
      </c>
      <c r="D64" s="657">
        <f t="shared" si="8"/>
        <v>3.3333333333333335</v>
      </c>
      <c r="E64" s="249">
        <f t="shared" si="9"/>
        <v>3.3333333333333335</v>
      </c>
      <c r="F64" s="780">
        <f>SUM(F56)</f>
        <v>100</v>
      </c>
      <c r="G64" s="889"/>
      <c r="H64" s="781">
        <v>150</v>
      </c>
      <c r="I64" s="312"/>
      <c r="J64" s="313"/>
      <c r="K64" s="313"/>
      <c r="L64" s="313"/>
      <c r="M64" s="277"/>
      <c r="N64" s="660"/>
      <c r="O64" s="102">
        <v>0.4</v>
      </c>
      <c r="P64" s="102">
        <v>1.7999999999999999E-2</v>
      </c>
      <c r="Q64" s="102">
        <v>25.24</v>
      </c>
      <c r="R64" s="102">
        <v>102.72</v>
      </c>
      <c r="S64" s="87">
        <v>0.36</v>
      </c>
      <c r="T64" s="188"/>
      <c r="U64" s="201"/>
    </row>
    <row r="65" spans="1:21">
      <c r="A65" s="500"/>
      <c r="B65" s="1030" t="s">
        <v>237</v>
      </c>
      <c r="C65" s="1214"/>
      <c r="D65" s="664"/>
      <c r="E65" s="374"/>
      <c r="F65" s="667">
        <v>60</v>
      </c>
      <c r="G65" s="667">
        <v>30</v>
      </c>
      <c r="H65" s="780">
        <v>50</v>
      </c>
      <c r="I65" s="279">
        <f>SUM(O58*F65)/H65</f>
        <v>0.84</v>
      </c>
      <c r="J65" s="280">
        <f>SUM(P58*F65)/H65</f>
        <v>2.448</v>
      </c>
      <c r="K65" s="280">
        <f>SUM(Q58*F65)/H65</f>
        <v>3.516</v>
      </c>
      <c r="L65" s="280">
        <f>SUM(R58*F65)/H65</f>
        <v>44.4</v>
      </c>
      <c r="M65" s="281">
        <f>SUM(S58*F65)/H65</f>
        <v>2.2799999999999997E-2</v>
      </c>
      <c r="N65" s="660">
        <v>63</v>
      </c>
      <c r="O65" s="87"/>
      <c r="P65" s="87"/>
      <c r="Q65" s="87"/>
      <c r="R65" s="87"/>
      <c r="S65" s="87"/>
      <c r="T65" s="170">
        <v>25</v>
      </c>
      <c r="U65" s="171">
        <v>25</v>
      </c>
    </row>
    <row r="66" spans="1:21">
      <c r="A66" s="500"/>
      <c r="B66" s="1331"/>
      <c r="C66" s="1214" t="s">
        <v>34</v>
      </c>
      <c r="D66" s="657">
        <f>SUM(F66*T59)/H66</f>
        <v>15.6</v>
      </c>
      <c r="E66" s="249">
        <f>SUM(F66*U59)/H66</f>
        <v>15.6</v>
      </c>
      <c r="F66" s="780">
        <f>SUM(F65)</f>
        <v>60</v>
      </c>
      <c r="G66" s="667"/>
      <c r="H66" s="780">
        <v>50</v>
      </c>
      <c r="I66" s="275"/>
      <c r="J66" s="276"/>
      <c r="K66" s="276"/>
      <c r="L66" s="276"/>
      <c r="M66" s="277"/>
      <c r="N66" s="660"/>
      <c r="O66" s="87"/>
      <c r="P66" s="87"/>
      <c r="Q66" s="87"/>
      <c r="R66" s="87"/>
      <c r="S66" s="87"/>
      <c r="T66" s="170">
        <v>3</v>
      </c>
      <c r="U66" s="171">
        <v>3</v>
      </c>
    </row>
    <row r="67" spans="1:21">
      <c r="A67" s="514"/>
      <c r="B67" s="1331"/>
      <c r="C67" s="1214" t="s">
        <v>86</v>
      </c>
      <c r="D67" s="657">
        <f>SUM(F67*T60)/H67</f>
        <v>4.8</v>
      </c>
      <c r="E67" s="249">
        <f>SUM(F67*U60)/H67</f>
        <v>4.8</v>
      </c>
      <c r="F67" s="780">
        <f>SUM(F65)</f>
        <v>60</v>
      </c>
      <c r="G67" s="667"/>
      <c r="H67" s="780">
        <v>50</v>
      </c>
      <c r="I67" s="312"/>
      <c r="J67" s="313"/>
      <c r="K67" s="313"/>
      <c r="L67" s="313"/>
      <c r="M67" s="277"/>
      <c r="N67" s="660"/>
      <c r="O67" s="87"/>
      <c r="P67" s="87"/>
      <c r="Q67" s="87"/>
      <c r="R67" s="87"/>
      <c r="S67" s="87"/>
      <c r="T67" s="170">
        <v>200</v>
      </c>
      <c r="U67" s="171">
        <v>200</v>
      </c>
    </row>
    <row r="68" spans="1:21">
      <c r="A68" s="514"/>
      <c r="B68" s="1331"/>
      <c r="C68" s="1214" t="s">
        <v>75</v>
      </c>
      <c r="D68" s="657">
        <v>4</v>
      </c>
      <c r="E68" s="249">
        <v>4</v>
      </c>
      <c r="F68" s="780"/>
      <c r="G68" s="667"/>
      <c r="H68" s="780"/>
      <c r="I68" s="312"/>
      <c r="J68" s="313"/>
      <c r="K68" s="313"/>
      <c r="L68" s="313"/>
      <c r="M68" s="277"/>
      <c r="N68" s="660"/>
      <c r="O68" s="87"/>
      <c r="P68" s="87"/>
      <c r="Q68" s="87"/>
      <c r="R68" s="87"/>
      <c r="S68" s="87"/>
      <c r="T68" s="170"/>
      <c r="U68" s="171"/>
    </row>
    <row r="69" spans="1:21">
      <c r="A69" s="514"/>
      <c r="B69" s="1331"/>
      <c r="C69" s="1214" t="s">
        <v>71</v>
      </c>
      <c r="D69" s="657">
        <f>SUM(F69*T61)/H69</f>
        <v>48</v>
      </c>
      <c r="E69" s="249">
        <f>SUM(F69*U61)/H69</f>
        <v>48</v>
      </c>
      <c r="F69" s="780">
        <f>SUM(F65)</f>
        <v>60</v>
      </c>
      <c r="G69" s="667"/>
      <c r="H69" s="780">
        <v>50</v>
      </c>
      <c r="I69" s="312"/>
      <c r="J69" s="313"/>
      <c r="K69" s="313"/>
      <c r="L69" s="313"/>
      <c r="M69" s="277"/>
      <c r="N69" s="660"/>
      <c r="O69" s="121">
        <v>2.88</v>
      </c>
      <c r="P69" s="121">
        <v>1.17</v>
      </c>
      <c r="Q69" s="121">
        <v>27.78</v>
      </c>
      <c r="R69" s="121">
        <v>133</v>
      </c>
      <c r="S69" s="73">
        <v>0.02</v>
      </c>
      <c r="T69" s="176"/>
      <c r="U69" s="177"/>
    </row>
    <row r="70" spans="1:21">
      <c r="A70" s="500"/>
      <c r="B70" s="1331"/>
      <c r="C70" s="1214" t="s">
        <v>73</v>
      </c>
      <c r="D70" s="657">
        <f>SUM(F70*T62)/H70</f>
        <v>6</v>
      </c>
      <c r="E70" s="249">
        <f>SUM(F70*U62)/H70</f>
        <v>6</v>
      </c>
      <c r="F70" s="780">
        <f>SUM(F65)</f>
        <v>60</v>
      </c>
      <c r="G70" s="667"/>
      <c r="H70" s="780">
        <v>50</v>
      </c>
      <c r="I70" s="312"/>
      <c r="J70" s="313"/>
      <c r="K70" s="313"/>
      <c r="L70" s="313"/>
      <c r="M70" s="277"/>
      <c r="N70" s="660"/>
      <c r="T70" s="166">
        <v>25</v>
      </c>
      <c r="U70" s="167">
        <v>25</v>
      </c>
    </row>
    <row r="71" spans="1:21">
      <c r="A71" s="1112"/>
      <c r="B71" s="1333"/>
      <c r="C71" s="1297" t="s">
        <v>75</v>
      </c>
      <c r="D71" s="664">
        <v>4</v>
      </c>
      <c r="E71" s="374">
        <v>4</v>
      </c>
      <c r="F71" s="783"/>
      <c r="G71" s="667"/>
      <c r="H71" s="780"/>
      <c r="I71" s="312"/>
      <c r="J71" s="313"/>
      <c r="K71" s="313"/>
      <c r="L71" s="313"/>
      <c r="M71" s="277"/>
      <c r="N71" s="660"/>
      <c r="T71" s="166">
        <v>1.7</v>
      </c>
      <c r="U71" s="167">
        <v>1.7</v>
      </c>
    </row>
    <row r="72" spans="1:21">
      <c r="A72" s="1112"/>
      <c r="B72" s="1030" t="s">
        <v>17</v>
      </c>
      <c r="C72" s="1214"/>
      <c r="D72" s="664"/>
      <c r="E72" s="374"/>
      <c r="F72" s="667">
        <v>180</v>
      </c>
      <c r="G72" s="667">
        <v>150</v>
      </c>
      <c r="H72" s="780">
        <v>180</v>
      </c>
      <c r="I72" s="279">
        <f>SUM(O64*F72)/H72</f>
        <v>0.4</v>
      </c>
      <c r="J72" s="280">
        <f>SUM(P64*F72)/H72</f>
        <v>1.7999999999999999E-2</v>
      </c>
      <c r="K72" s="280">
        <f>SUM(Q64*F72)/H72</f>
        <v>25.24</v>
      </c>
      <c r="L72" s="280">
        <f>SUM(R64*F72)/H72</f>
        <v>102.72</v>
      </c>
      <c r="M72" s="281">
        <f>SUM(S64*F72)/H72</f>
        <v>0.36</v>
      </c>
      <c r="N72" s="660">
        <v>81</v>
      </c>
      <c r="T72" s="166">
        <v>0.7</v>
      </c>
      <c r="U72" s="167">
        <v>0.7</v>
      </c>
    </row>
    <row r="73" spans="1:21" ht="37.5">
      <c r="A73" s="818"/>
      <c r="B73" s="1019"/>
      <c r="C73" s="1214" t="s">
        <v>143</v>
      </c>
      <c r="D73" s="657">
        <f>SUM(F73*T65)/H73</f>
        <v>25</v>
      </c>
      <c r="E73" s="249">
        <f>SUM(F73*U65)/H73</f>
        <v>25</v>
      </c>
      <c r="F73" s="780">
        <f>SUM(F72)</f>
        <v>180</v>
      </c>
      <c r="G73" s="667"/>
      <c r="H73" s="780">
        <v>180</v>
      </c>
      <c r="I73" s="312"/>
      <c r="J73" s="313"/>
      <c r="K73" s="313"/>
      <c r="L73" s="313"/>
      <c r="M73" s="277"/>
      <c r="N73" s="660"/>
      <c r="T73" s="166">
        <v>3</v>
      </c>
      <c r="U73" s="167">
        <v>3</v>
      </c>
    </row>
    <row r="74" spans="1:21">
      <c r="A74" s="715"/>
      <c r="B74" s="1331"/>
      <c r="C74" s="1214" t="s">
        <v>73</v>
      </c>
      <c r="D74" s="657">
        <f>SUM(F74*T66)/H74</f>
        <v>3</v>
      </c>
      <c r="E74" s="249">
        <f>SUM(F74*U66)/H74</f>
        <v>3</v>
      </c>
      <c r="F74" s="780">
        <f>SUM(F72)</f>
        <v>180</v>
      </c>
      <c r="G74" s="667"/>
      <c r="H74" s="780">
        <v>180</v>
      </c>
      <c r="I74" s="312"/>
      <c r="J74" s="313"/>
      <c r="K74" s="313"/>
      <c r="L74" s="313"/>
      <c r="M74" s="277"/>
      <c r="N74" s="660"/>
      <c r="T74" s="166">
        <v>0.4</v>
      </c>
      <c r="U74" s="167">
        <v>0.4</v>
      </c>
    </row>
    <row r="75" spans="1:21">
      <c r="A75" s="818"/>
      <c r="B75" s="1331"/>
      <c r="C75" s="1214" t="s">
        <v>71</v>
      </c>
      <c r="D75" s="657">
        <f>SUM(F75*T67)/H75</f>
        <v>200</v>
      </c>
      <c r="E75" s="249">
        <f>SUM(F75*U67)/H75</f>
        <v>200</v>
      </c>
      <c r="F75" s="780">
        <f>SUM(F72)</f>
        <v>180</v>
      </c>
      <c r="G75" s="667"/>
      <c r="H75" s="780">
        <v>180</v>
      </c>
      <c r="I75" s="312"/>
      <c r="J75" s="313"/>
      <c r="K75" s="313"/>
      <c r="L75" s="313"/>
      <c r="M75" s="277"/>
      <c r="N75" s="660"/>
      <c r="T75" s="166">
        <v>2</v>
      </c>
      <c r="U75" s="167">
        <v>2</v>
      </c>
    </row>
    <row r="76" spans="1:21">
      <c r="A76" s="818"/>
      <c r="B76" s="1332" t="s">
        <v>122</v>
      </c>
      <c r="C76" s="1297"/>
      <c r="D76" s="657"/>
      <c r="E76" s="819"/>
      <c r="F76" s="667">
        <v>50</v>
      </c>
      <c r="G76" s="667">
        <v>35</v>
      </c>
      <c r="H76" s="780">
        <v>50</v>
      </c>
      <c r="I76" s="279">
        <f>SUM(O69*F76)/H76</f>
        <v>2.88</v>
      </c>
      <c r="J76" s="280">
        <f>SUM(P69*F76)/H76</f>
        <v>1.17</v>
      </c>
      <c r="K76" s="280">
        <f>SUM(Q69*F76)/H76</f>
        <v>27.78</v>
      </c>
      <c r="L76" s="280">
        <f>SUM(R69*F76)/H76</f>
        <v>133</v>
      </c>
      <c r="M76" s="281">
        <f>SUM(S69*F76)/H76</f>
        <v>0.02</v>
      </c>
      <c r="N76" s="660">
        <v>60</v>
      </c>
      <c r="T76" s="166">
        <v>11.7</v>
      </c>
      <c r="U76" s="167">
        <v>11.7</v>
      </c>
    </row>
    <row r="77" spans="1:21">
      <c r="A77" s="715"/>
      <c r="B77" s="1333"/>
      <c r="C77" s="1215" t="s">
        <v>86</v>
      </c>
      <c r="D77" s="657">
        <f t="shared" ref="D77:D86" si="10">SUM(F77*T70)/H77</f>
        <v>25</v>
      </c>
      <c r="E77" s="249">
        <f t="shared" ref="E77:E86" si="11">SUM(F77*U70)/H77</f>
        <v>25</v>
      </c>
      <c r="F77" s="665">
        <f>SUM(F76)</f>
        <v>50</v>
      </c>
      <c r="G77" s="660"/>
      <c r="H77" s="780">
        <v>50</v>
      </c>
      <c r="I77" s="669"/>
      <c r="J77" s="669"/>
      <c r="K77" s="669"/>
      <c r="L77" s="669"/>
      <c r="M77" s="669"/>
      <c r="N77" s="660"/>
      <c r="T77" s="166">
        <v>1.2</v>
      </c>
      <c r="U77" s="167">
        <v>1.2</v>
      </c>
    </row>
    <row r="78" spans="1:21">
      <c r="A78" s="818"/>
      <c r="B78" s="1333"/>
      <c r="C78" s="1215" t="s">
        <v>73</v>
      </c>
      <c r="D78" s="657">
        <f t="shared" si="10"/>
        <v>1.7</v>
      </c>
      <c r="E78" s="249">
        <f t="shared" si="11"/>
        <v>1.7</v>
      </c>
      <c r="F78" s="780">
        <f>SUM(F76)</f>
        <v>50</v>
      </c>
      <c r="G78" s="667"/>
      <c r="H78" s="780">
        <v>50</v>
      </c>
      <c r="I78" s="668"/>
      <c r="J78" s="669"/>
      <c r="K78" s="669"/>
      <c r="L78" s="669"/>
      <c r="M78" s="670"/>
      <c r="N78" s="660"/>
      <c r="T78" s="166">
        <v>17</v>
      </c>
      <c r="U78" s="167">
        <v>17</v>
      </c>
    </row>
    <row r="79" spans="1:21">
      <c r="A79" s="715"/>
      <c r="B79" s="1333"/>
      <c r="C79" s="1215" t="s">
        <v>75</v>
      </c>
      <c r="D79" s="657">
        <f t="shared" si="10"/>
        <v>0.7</v>
      </c>
      <c r="E79" s="249">
        <f t="shared" si="11"/>
        <v>0.7</v>
      </c>
      <c r="F79" s="780">
        <f>SUM(F76)</f>
        <v>50</v>
      </c>
      <c r="G79" s="667"/>
      <c r="H79" s="780">
        <v>50</v>
      </c>
      <c r="I79" s="668"/>
      <c r="J79" s="669"/>
      <c r="K79" s="669"/>
      <c r="L79" s="669"/>
      <c r="M79" s="670"/>
      <c r="N79" s="660"/>
      <c r="T79" s="166">
        <v>1</v>
      </c>
      <c r="U79" s="167">
        <v>1</v>
      </c>
    </row>
    <row r="80" spans="1:21" ht="21" thickBot="1">
      <c r="A80" s="818"/>
      <c r="B80" s="1333"/>
      <c r="C80" s="1215" t="s">
        <v>112</v>
      </c>
      <c r="D80" s="657">
        <f t="shared" si="10"/>
        <v>3</v>
      </c>
      <c r="E80" s="249">
        <f t="shared" si="11"/>
        <v>3</v>
      </c>
      <c r="F80" s="780">
        <f>SUM(F76)</f>
        <v>50</v>
      </c>
      <c r="G80" s="667"/>
      <c r="H80" s="780">
        <v>50</v>
      </c>
      <c r="I80" s="668"/>
      <c r="J80" s="669"/>
      <c r="K80" s="669"/>
      <c r="L80" s="669"/>
      <c r="M80" s="670"/>
      <c r="N80" s="660"/>
      <c r="T80" s="229" t="s">
        <v>120</v>
      </c>
      <c r="U80" s="230" t="s">
        <v>120</v>
      </c>
    </row>
    <row r="81" spans="1:22" ht="21" thickBot="1">
      <c r="A81" s="818"/>
      <c r="B81" s="1333"/>
      <c r="C81" s="1215" t="s">
        <v>113</v>
      </c>
      <c r="D81" s="657">
        <f t="shared" si="10"/>
        <v>0.4</v>
      </c>
      <c r="E81" s="249">
        <f t="shared" si="11"/>
        <v>0.4</v>
      </c>
      <c r="F81" s="780">
        <f>SUM(F76)</f>
        <v>50</v>
      </c>
      <c r="G81" s="667"/>
      <c r="H81" s="780">
        <v>50</v>
      </c>
      <c r="I81" s="668"/>
      <c r="J81" s="669"/>
      <c r="K81" s="669"/>
      <c r="L81" s="669"/>
      <c r="M81" s="670"/>
      <c r="N81" s="660"/>
      <c r="O81" s="154">
        <f t="shared" ref="O81:S81" si="12">SUM(O49:O80)</f>
        <v>34.910000000000004</v>
      </c>
      <c r="P81" s="154">
        <f t="shared" si="12"/>
        <v>26.118000000000002</v>
      </c>
      <c r="Q81" s="154">
        <f t="shared" si="12"/>
        <v>91.95</v>
      </c>
      <c r="R81" s="154">
        <f t="shared" si="12"/>
        <v>583.38</v>
      </c>
      <c r="S81" s="154">
        <f t="shared" si="12"/>
        <v>1.2189999999999999</v>
      </c>
      <c r="T81" s="172"/>
      <c r="U81" s="231"/>
    </row>
    <row r="82" spans="1:22" s="12" customFormat="1" ht="18" customHeight="1" thickBot="1">
      <c r="A82" s="550"/>
      <c r="B82" s="484"/>
      <c r="C82" s="1215" t="s">
        <v>114</v>
      </c>
      <c r="D82" s="657">
        <f t="shared" si="10"/>
        <v>2</v>
      </c>
      <c r="E82" s="249">
        <f t="shared" si="11"/>
        <v>2</v>
      </c>
      <c r="F82" s="780">
        <f>SUM(F76)</f>
        <v>50</v>
      </c>
      <c r="G82" s="667"/>
      <c r="H82" s="780">
        <v>50</v>
      </c>
      <c r="I82" s="668"/>
      <c r="J82" s="669"/>
      <c r="K82" s="669"/>
      <c r="L82" s="669"/>
      <c r="M82" s="670"/>
      <c r="N82" s="660"/>
      <c r="O82" s="126"/>
      <c r="P82" s="127"/>
      <c r="Q82" s="127"/>
      <c r="R82" s="127"/>
      <c r="S82" s="128"/>
      <c r="T82" s="212"/>
      <c r="U82" s="213"/>
      <c r="V82" s="96"/>
    </row>
    <row r="83" spans="1:22" ht="21" thickBot="1">
      <c r="A83" s="550"/>
      <c r="B83" s="484"/>
      <c r="C83" s="1215" t="s">
        <v>115</v>
      </c>
      <c r="D83" s="657">
        <f t="shared" si="10"/>
        <v>11.7</v>
      </c>
      <c r="E83" s="249">
        <f t="shared" si="11"/>
        <v>11.7</v>
      </c>
      <c r="F83" s="780">
        <f>SUM(F76)</f>
        <v>50</v>
      </c>
      <c r="G83" s="667"/>
      <c r="H83" s="780">
        <v>50</v>
      </c>
      <c r="I83" s="668"/>
      <c r="J83" s="669"/>
      <c r="K83" s="669"/>
      <c r="L83" s="669"/>
      <c r="M83" s="670"/>
      <c r="N83" s="660"/>
      <c r="O83" s="73">
        <f>SUM(O81,O48,O24,O23)</f>
        <v>88.652000000000015</v>
      </c>
      <c r="P83" s="73">
        <f>SUM(P81,P48,P24,P23)</f>
        <v>81.848000000000013</v>
      </c>
      <c r="Q83" s="73">
        <f>SUM(Q81,Q48,Q24,Q23)</f>
        <v>192.8</v>
      </c>
      <c r="R83" s="73">
        <f>SUM(R81,R48,R24,R23)</f>
        <v>1678.03</v>
      </c>
      <c r="S83" s="73">
        <f>SUM(S81,S48,S24,S23)</f>
        <v>23.218999999999998</v>
      </c>
      <c r="T83" s="212"/>
      <c r="U83" s="213"/>
    </row>
    <row r="84" spans="1:22" s="73" customFormat="1">
      <c r="A84" s="820"/>
      <c r="B84" s="484"/>
      <c r="C84" s="1215" t="s">
        <v>117</v>
      </c>
      <c r="D84" s="657">
        <f t="shared" si="10"/>
        <v>1.2</v>
      </c>
      <c r="E84" s="249">
        <f t="shared" si="11"/>
        <v>1.2</v>
      </c>
      <c r="F84" s="780">
        <f>SUM(F76)</f>
        <v>50</v>
      </c>
      <c r="G84" s="667"/>
      <c r="H84" s="780">
        <v>50</v>
      </c>
      <c r="I84" s="668"/>
      <c r="J84" s="669"/>
      <c r="K84" s="669"/>
      <c r="L84" s="669"/>
      <c r="M84" s="670"/>
      <c r="N84" s="660"/>
      <c r="T84" s="105"/>
      <c r="U84" s="105"/>
      <c r="V84" s="176"/>
    </row>
    <row r="85" spans="1:22">
      <c r="A85" s="550"/>
      <c r="B85" s="484"/>
      <c r="C85" s="1215" t="s">
        <v>118</v>
      </c>
      <c r="D85" s="657">
        <f t="shared" si="10"/>
        <v>17</v>
      </c>
      <c r="E85" s="249">
        <f t="shared" si="11"/>
        <v>17</v>
      </c>
      <c r="F85" s="780">
        <f>SUM(F76)</f>
        <v>50</v>
      </c>
      <c r="G85" s="667"/>
      <c r="H85" s="780">
        <v>50</v>
      </c>
      <c r="I85" s="668"/>
      <c r="J85" s="669"/>
      <c r="K85" s="669"/>
      <c r="L85" s="669"/>
      <c r="M85" s="670"/>
      <c r="N85" s="660"/>
    </row>
    <row r="86" spans="1:22" ht="37.5">
      <c r="A86" s="550"/>
      <c r="B86" s="484"/>
      <c r="C86" s="1215" t="s">
        <v>119</v>
      </c>
      <c r="D86" s="657">
        <f t="shared" si="10"/>
        <v>1</v>
      </c>
      <c r="E86" s="249">
        <f t="shared" si="11"/>
        <v>1</v>
      </c>
      <c r="F86" s="780">
        <f>SUM(F76)</f>
        <v>50</v>
      </c>
      <c r="G86" s="667"/>
      <c r="H86" s="780">
        <v>50</v>
      </c>
      <c r="I86" s="668"/>
      <c r="J86" s="669"/>
      <c r="K86" s="669"/>
      <c r="L86" s="669"/>
      <c r="M86" s="670"/>
      <c r="N86" s="660"/>
    </row>
    <row r="87" spans="1:22" ht="21" thickBot="1">
      <c r="A87" s="821"/>
      <c r="B87" s="484"/>
      <c r="C87" s="1350" t="s">
        <v>121</v>
      </c>
      <c r="D87" s="657"/>
      <c r="E87" s="249"/>
      <c r="F87" s="786">
        <f>SUM(F76)</f>
        <v>50</v>
      </c>
      <c r="G87" s="878"/>
      <c r="H87" s="780">
        <v>50</v>
      </c>
      <c r="I87" s="787"/>
      <c r="J87" s="788"/>
      <c r="K87" s="788"/>
      <c r="L87" s="788"/>
      <c r="M87" s="789"/>
      <c r="N87" s="790"/>
    </row>
    <row r="88" spans="1:22" ht="21" thickBot="1">
      <c r="A88" s="549" t="s">
        <v>208</v>
      </c>
      <c r="B88" s="1334" t="s">
        <v>76</v>
      </c>
      <c r="C88" s="1220"/>
      <c r="D88" s="791"/>
      <c r="E88" s="792"/>
      <c r="F88" s="793">
        <v>440</v>
      </c>
      <c r="G88" s="822">
        <v>300</v>
      </c>
      <c r="H88" s="794">
        <f>SUM(H56:H87)</f>
        <v>2920</v>
      </c>
      <c r="I88" s="795">
        <f t="shared" ref="I88:M88" si="13">SUM(I56:I87)</f>
        <v>24.74</v>
      </c>
      <c r="J88" s="795">
        <f t="shared" si="13"/>
        <v>18.896000000000001</v>
      </c>
      <c r="K88" s="795">
        <f t="shared" si="13"/>
        <v>80.536000000000001</v>
      </c>
      <c r="L88" s="795">
        <f t="shared" si="13"/>
        <v>487.22666666666669</v>
      </c>
      <c r="M88" s="795">
        <f t="shared" si="13"/>
        <v>0.94946666666666668</v>
      </c>
      <c r="N88" s="683"/>
    </row>
    <row r="89" spans="1:22" ht="21" thickBot="1">
      <c r="A89" s="680"/>
      <c r="B89" s="1348" t="s">
        <v>161</v>
      </c>
      <c r="C89" s="1230"/>
      <c r="D89" s="706">
        <v>6</v>
      </c>
      <c r="E89" s="823">
        <v>6</v>
      </c>
      <c r="F89" s="671">
        <v>6</v>
      </c>
      <c r="G89" s="680">
        <v>6</v>
      </c>
      <c r="H89" s="708"/>
      <c r="I89" s="709"/>
      <c r="J89" s="707"/>
      <c r="K89" s="707"/>
      <c r="L89" s="707"/>
      <c r="M89" s="710"/>
      <c r="N89" s="711"/>
    </row>
    <row r="90" spans="1:22" ht="21" thickBot="1">
      <c r="A90" s="680"/>
      <c r="B90" s="1349" t="s">
        <v>77</v>
      </c>
      <c r="C90" s="1230"/>
      <c r="D90" s="706"/>
      <c r="E90" s="823"/>
      <c r="F90" s="549">
        <f>SUM(F88,F55,F24,F23)</f>
        <v>1805</v>
      </c>
      <c r="G90" s="549">
        <v>1380</v>
      </c>
      <c r="H90" s="824">
        <f t="shared" ref="H90:M90" si="14">SUM(H88,H55,H24,H23)</f>
        <v>9702</v>
      </c>
      <c r="I90" s="825">
        <f t="shared" si="14"/>
        <v>65.656710526315777</v>
      </c>
      <c r="J90" s="825">
        <f t="shared" si="14"/>
        <v>66.121614035087731</v>
      </c>
      <c r="K90" s="825">
        <f t="shared" si="14"/>
        <v>251.48086842105263</v>
      </c>
      <c r="L90" s="825">
        <f t="shared" si="14"/>
        <v>1728.9437719298248</v>
      </c>
      <c r="M90" s="825">
        <f t="shared" si="14"/>
        <v>68.91279999999999</v>
      </c>
      <c r="N90" s="711"/>
    </row>
    <row r="91" spans="1:22">
      <c r="B91" s="485"/>
      <c r="C91" s="1359"/>
      <c r="D91" s="420">
        <v>514</v>
      </c>
      <c r="E91" s="420"/>
      <c r="F91" s="105"/>
      <c r="G91" s="4"/>
      <c r="H91" s="105"/>
      <c r="I91" s="420"/>
      <c r="J91" s="420"/>
      <c r="K91" s="420"/>
      <c r="L91" s="420"/>
      <c r="M91" s="420"/>
      <c r="N91" s="182"/>
    </row>
    <row r="92" spans="1:22">
      <c r="B92" s="486"/>
    </row>
    <row r="93" spans="1:22">
      <c r="B93" s="486"/>
    </row>
    <row r="94" spans="1:22">
      <c r="B94" s="486"/>
    </row>
    <row r="95" spans="1:22">
      <c r="B95" s="486"/>
    </row>
    <row r="96" spans="1:22">
      <c r="B96" s="486"/>
    </row>
    <row r="97" spans="2:2">
      <c r="B97" s="486"/>
    </row>
    <row r="98" spans="2:2">
      <c r="B98" s="486"/>
    </row>
    <row r="99" spans="2:2">
      <c r="B99" s="486"/>
    </row>
    <row r="100" spans="2:2">
      <c r="B100" s="486"/>
    </row>
    <row r="101" spans="2:2">
      <c r="B101" s="486"/>
    </row>
  </sheetData>
  <mergeCells count="12">
    <mergeCell ref="O6:Q6"/>
    <mergeCell ref="F6:F7"/>
    <mergeCell ref="A25:A48"/>
    <mergeCell ref="A71:A72"/>
    <mergeCell ref="A8:A23"/>
    <mergeCell ref="K1:M1"/>
    <mergeCell ref="K3:M3"/>
    <mergeCell ref="A5:M5"/>
    <mergeCell ref="A6:A7"/>
    <mergeCell ref="B6:B7"/>
    <mergeCell ref="H6:H7"/>
    <mergeCell ref="I6:K6"/>
  </mergeCells>
  <pageMargins left="0.7" right="0.7" top="0.75" bottom="0.75" header="0.3" footer="0.3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Y144"/>
  <sheetViews>
    <sheetView view="pageBreakPreview" topLeftCell="A22" zoomScale="50" zoomScaleSheetLayoutView="50" workbookViewId="0">
      <selection activeCell="F68" sqref="F68:G72"/>
    </sheetView>
  </sheetViews>
  <sheetFormatPr defaultRowHeight="20.25"/>
  <cols>
    <col min="1" max="1" width="21.85546875" style="6" customWidth="1"/>
    <col min="2" max="2" width="48.140625" style="482" customWidth="1"/>
    <col min="3" max="3" width="35.5703125" style="1217" customWidth="1"/>
    <col min="4" max="5" width="15.42578125" style="254" customWidth="1"/>
    <col min="6" max="7" width="9.140625" style="6"/>
    <col min="8" max="8" width="4" style="53" customWidth="1"/>
    <col min="9" max="10" width="9.28515625" style="254" bestFit="1" customWidth="1"/>
    <col min="11" max="11" width="9.5703125" style="254" bestFit="1" customWidth="1"/>
    <col min="12" max="12" width="18.85546875" style="254" customWidth="1"/>
    <col min="13" max="13" width="14.85546875" style="254" customWidth="1"/>
    <col min="14" max="14" width="14.28515625" style="20" customWidth="1"/>
    <col min="15" max="17" width="9.140625" style="73"/>
    <col min="18" max="18" width="18.85546875" style="73" customWidth="1"/>
    <col min="19" max="19" width="14.85546875" style="73" customWidth="1"/>
    <col min="20" max="21" width="15.42578125" style="73" customWidth="1"/>
    <col min="22" max="23" width="9.140625" style="73"/>
    <col min="24" max="16384" width="9.140625" style="6"/>
  </cols>
  <sheetData>
    <row r="1" spans="1:25" s="2" customFormat="1" ht="40.5" customHeight="1">
      <c r="B1" s="484"/>
      <c r="C1" s="1211"/>
      <c r="D1" s="244"/>
      <c r="E1" s="244"/>
      <c r="H1" s="51"/>
      <c r="I1" s="244"/>
      <c r="J1" s="244"/>
      <c r="K1" s="1077" t="s">
        <v>260</v>
      </c>
      <c r="L1" s="1077"/>
      <c r="M1" s="1077"/>
      <c r="N1" s="244"/>
      <c r="O1" s="73"/>
      <c r="P1" s="73"/>
      <c r="Q1" s="73"/>
      <c r="R1" s="73"/>
      <c r="S1" s="73"/>
      <c r="T1" s="73"/>
      <c r="U1" s="73"/>
      <c r="V1" s="73"/>
      <c r="W1" s="73"/>
      <c r="X1" s="6"/>
      <c r="Y1" s="6"/>
    </row>
    <row r="2" spans="1:25" s="2" customFormat="1" ht="37.5" customHeight="1">
      <c r="B2" s="484"/>
      <c r="C2" s="1211"/>
      <c r="D2" s="244"/>
      <c r="E2" s="244"/>
      <c r="H2" s="51"/>
      <c r="I2" s="244"/>
      <c r="J2" s="244"/>
      <c r="K2" s="955" t="s">
        <v>31</v>
      </c>
      <c r="L2" s="955"/>
      <c r="M2" s="955"/>
      <c r="N2" s="244"/>
      <c r="O2" s="73"/>
      <c r="P2" s="73"/>
      <c r="Q2" s="73"/>
      <c r="R2" s="73"/>
      <c r="S2" s="73"/>
      <c r="T2" s="73"/>
      <c r="U2" s="73"/>
      <c r="V2" s="73"/>
      <c r="W2" s="73"/>
      <c r="X2" s="6"/>
      <c r="Y2" s="6"/>
    </row>
    <row r="3" spans="1:25" s="2" customFormat="1" ht="34.5" customHeight="1">
      <c r="B3" s="484"/>
      <c r="C3" s="1211"/>
      <c r="D3" s="244"/>
      <c r="E3" s="244"/>
      <c r="H3" s="51"/>
      <c r="I3" s="244"/>
      <c r="J3" s="244"/>
      <c r="K3" s="1077" t="s">
        <v>32</v>
      </c>
      <c r="L3" s="1077"/>
      <c r="M3" s="1077"/>
      <c r="N3" s="244"/>
      <c r="O3" s="73"/>
      <c r="P3" s="73"/>
      <c r="Q3" s="73"/>
      <c r="R3" s="73"/>
      <c r="S3" s="73"/>
      <c r="T3" s="73"/>
      <c r="U3" s="73"/>
      <c r="V3" s="73"/>
      <c r="W3" s="73"/>
      <c r="X3" s="6"/>
      <c r="Y3" s="6"/>
    </row>
    <row r="4" spans="1:25" s="2" customFormat="1" ht="45" customHeight="1">
      <c r="B4" s="484"/>
      <c r="C4" s="1211"/>
      <c r="D4" s="244"/>
      <c r="E4" s="244"/>
      <c r="H4" s="51"/>
      <c r="I4" s="244"/>
      <c r="J4" s="244"/>
      <c r="K4" s="956"/>
      <c r="L4" s="956"/>
      <c r="M4" s="956"/>
      <c r="N4" s="244"/>
      <c r="O4" s="73"/>
      <c r="P4" s="73"/>
      <c r="Q4" s="73"/>
      <c r="R4" s="73"/>
      <c r="S4" s="73"/>
      <c r="T4" s="73"/>
      <c r="U4" s="73"/>
      <c r="V4" s="73"/>
      <c r="W4" s="73"/>
      <c r="X4" s="6"/>
      <c r="Y4" s="6"/>
    </row>
    <row r="5" spans="1:25" ht="73.5" customHeight="1" thickBot="1">
      <c r="A5" s="1159" t="s">
        <v>266</v>
      </c>
      <c r="B5" s="1160"/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1161"/>
      <c r="N5" s="42"/>
    </row>
    <row r="6" spans="1:25" ht="19.5" thickBot="1">
      <c r="A6" s="1111" t="s">
        <v>0</v>
      </c>
      <c r="B6" s="1163" t="s">
        <v>1</v>
      </c>
      <c r="C6" s="1212"/>
      <c r="D6" s="246"/>
      <c r="E6" s="246"/>
      <c r="F6" s="1109" t="s">
        <v>221</v>
      </c>
      <c r="G6" s="502" t="s">
        <v>222</v>
      </c>
      <c r="H6" s="1165" t="s">
        <v>2</v>
      </c>
      <c r="I6" s="1115" t="s">
        <v>3</v>
      </c>
      <c r="J6" s="1116"/>
      <c r="K6" s="1117"/>
      <c r="L6" s="826" t="s">
        <v>5</v>
      </c>
      <c r="M6" s="827" t="s">
        <v>4</v>
      </c>
      <c r="N6" s="828" t="s">
        <v>7</v>
      </c>
      <c r="O6" s="1156" t="s">
        <v>3</v>
      </c>
      <c r="P6" s="1157"/>
      <c r="Q6" s="1158"/>
      <c r="R6" s="73" t="s">
        <v>5</v>
      </c>
      <c r="S6" s="73" t="s">
        <v>4</v>
      </c>
      <c r="T6" s="399"/>
      <c r="U6" s="399"/>
    </row>
    <row r="7" spans="1:25" ht="19.5" thickBot="1">
      <c r="A7" s="1162"/>
      <c r="B7" s="1164"/>
      <c r="C7" s="30"/>
      <c r="D7" s="247"/>
      <c r="E7" s="247"/>
      <c r="F7" s="1110"/>
      <c r="G7" s="515"/>
      <c r="H7" s="1166"/>
      <c r="I7" s="829" t="s">
        <v>9</v>
      </c>
      <c r="J7" s="647" t="s">
        <v>10</v>
      </c>
      <c r="K7" s="646" t="s">
        <v>11</v>
      </c>
      <c r="L7" s="830" t="s">
        <v>6</v>
      </c>
      <c r="M7" s="648"/>
      <c r="N7" s="831" t="s">
        <v>8</v>
      </c>
      <c r="O7" s="73" t="s">
        <v>9</v>
      </c>
      <c r="P7" s="73" t="s">
        <v>10</v>
      </c>
      <c r="Q7" s="73" t="s">
        <v>11</v>
      </c>
      <c r="R7" s="73" t="s">
        <v>6</v>
      </c>
      <c r="T7" s="399"/>
      <c r="U7" s="399"/>
    </row>
    <row r="8" spans="1:25" ht="41.25" thickBot="1">
      <c r="A8" s="1111" t="s">
        <v>12</v>
      </c>
      <c r="B8" s="777" t="s">
        <v>133</v>
      </c>
      <c r="C8" s="1213"/>
      <c r="D8" s="778"/>
      <c r="E8" s="446"/>
      <c r="F8" s="874">
        <v>250</v>
      </c>
      <c r="G8" s="654">
        <v>200</v>
      </c>
      <c r="H8" s="832">
        <v>250</v>
      </c>
      <c r="I8" s="272">
        <f>SUM(O8*F8)/H8</f>
        <v>8.7100000000000009</v>
      </c>
      <c r="J8" s="273">
        <f>SUM(P8*F8)/H8</f>
        <v>8.32</v>
      </c>
      <c r="K8" s="273">
        <f>SUM(Q8*F8)/H8</f>
        <v>25.88</v>
      </c>
      <c r="L8" s="273">
        <f>SUM(R8*F8)/H8</f>
        <v>213</v>
      </c>
      <c r="M8" s="274">
        <f>SUM(S8*F8)/H8</f>
        <v>1.3</v>
      </c>
      <c r="N8" s="654">
        <v>45</v>
      </c>
      <c r="O8" s="89">
        <v>8.7100000000000009</v>
      </c>
      <c r="P8" s="89">
        <v>8.32</v>
      </c>
      <c r="Q8" s="89">
        <v>25.88</v>
      </c>
      <c r="R8" s="89">
        <v>213</v>
      </c>
      <c r="S8" s="81">
        <v>1.3</v>
      </c>
      <c r="T8" s="104"/>
      <c r="U8" s="104"/>
    </row>
    <row r="9" spans="1:25" ht="21" thickBot="1">
      <c r="A9" s="1112"/>
      <c r="B9" s="505"/>
      <c r="C9" s="1214" t="s">
        <v>64</v>
      </c>
      <c r="D9" s="657">
        <f>SUM(F9*T9)/H9</f>
        <v>15</v>
      </c>
      <c r="E9" s="249">
        <f>SUM(F9*U9)/H9</f>
        <v>15</v>
      </c>
      <c r="F9" s="833">
        <f>SUM(F8)</f>
        <v>250</v>
      </c>
      <c r="G9" s="834"/>
      <c r="H9" s="832">
        <v>250</v>
      </c>
      <c r="I9" s="361"/>
      <c r="J9" s="313"/>
      <c r="K9" s="313"/>
      <c r="L9" s="362"/>
      <c r="M9" s="363"/>
      <c r="N9" s="660"/>
      <c r="O9" s="81"/>
      <c r="P9" s="81"/>
      <c r="Q9" s="81"/>
      <c r="R9" s="81"/>
      <c r="S9" s="81"/>
      <c r="T9" s="104">
        <v>15</v>
      </c>
      <c r="U9" s="104">
        <v>15</v>
      </c>
    </row>
    <row r="10" spans="1:25" ht="21" thickBot="1">
      <c r="A10" s="1112"/>
      <c r="B10" s="505"/>
      <c r="C10" s="1214" t="s">
        <v>34</v>
      </c>
      <c r="D10" s="657">
        <f>SUM(F10*T10)/H10</f>
        <v>170</v>
      </c>
      <c r="E10" s="249">
        <f>SUM(F10*U10)/H10</f>
        <v>170</v>
      </c>
      <c r="F10" s="833">
        <f>SUM(F8)</f>
        <v>250</v>
      </c>
      <c r="G10" s="834"/>
      <c r="H10" s="832">
        <v>250</v>
      </c>
      <c r="I10" s="361"/>
      <c r="J10" s="313"/>
      <c r="K10" s="313"/>
      <c r="L10" s="362"/>
      <c r="M10" s="363"/>
      <c r="N10" s="660"/>
      <c r="O10" s="81"/>
      <c r="P10" s="81"/>
      <c r="Q10" s="81"/>
      <c r="R10" s="81"/>
      <c r="S10" s="81"/>
      <c r="T10" s="104">
        <v>170</v>
      </c>
      <c r="U10" s="104">
        <v>170</v>
      </c>
    </row>
    <row r="11" spans="1:25" ht="21" thickBot="1">
      <c r="A11" s="1112"/>
      <c r="B11" s="505"/>
      <c r="C11" s="1214" t="s">
        <v>37</v>
      </c>
      <c r="D11" s="657">
        <f>SUM(F11*T11)/H11</f>
        <v>30</v>
      </c>
      <c r="E11" s="249">
        <f>SUM(F11*U11)/H11</f>
        <v>30</v>
      </c>
      <c r="F11" s="833">
        <f>SUM(F8)</f>
        <v>250</v>
      </c>
      <c r="G11" s="834"/>
      <c r="H11" s="832">
        <v>250</v>
      </c>
      <c r="I11" s="361"/>
      <c r="J11" s="313"/>
      <c r="K11" s="313"/>
      <c r="L11" s="362"/>
      <c r="M11" s="363"/>
      <c r="N11" s="660"/>
      <c r="O11" s="81"/>
      <c r="P11" s="81"/>
      <c r="Q11" s="81"/>
      <c r="R11" s="81"/>
      <c r="S11" s="81"/>
      <c r="T11" s="104">
        <v>30</v>
      </c>
      <c r="U11" s="104">
        <v>30</v>
      </c>
    </row>
    <row r="12" spans="1:25" ht="21" thickBot="1">
      <c r="A12" s="1112"/>
      <c r="B12" s="505"/>
      <c r="C12" s="1214" t="s">
        <v>36</v>
      </c>
      <c r="D12" s="657">
        <f>SUM(F12*T12)/H12</f>
        <v>7</v>
      </c>
      <c r="E12" s="249">
        <f>SUM(F12*U12)/H12</f>
        <v>7</v>
      </c>
      <c r="F12" s="833">
        <f>SUM(F8)</f>
        <v>250</v>
      </c>
      <c r="G12" s="834"/>
      <c r="H12" s="832">
        <v>250</v>
      </c>
      <c r="I12" s="361"/>
      <c r="J12" s="313"/>
      <c r="K12" s="313"/>
      <c r="L12" s="362"/>
      <c r="M12" s="363"/>
      <c r="N12" s="660"/>
      <c r="O12" s="81"/>
      <c r="P12" s="81"/>
      <c r="Q12" s="81"/>
      <c r="R12" s="81"/>
      <c r="S12" s="81"/>
      <c r="T12" s="104">
        <v>7</v>
      </c>
      <c r="U12" s="104">
        <v>7</v>
      </c>
    </row>
    <row r="13" spans="1:25">
      <c r="A13" s="1112"/>
      <c r="B13" s="505"/>
      <c r="C13" s="1214" t="s">
        <v>35</v>
      </c>
      <c r="D13" s="657">
        <f>SUM(F13*T13)/H13</f>
        <v>5</v>
      </c>
      <c r="E13" s="374">
        <v>5</v>
      </c>
      <c r="F13" s="833">
        <f>SUM(F8)</f>
        <v>250</v>
      </c>
      <c r="G13" s="834"/>
      <c r="H13" s="832">
        <v>250</v>
      </c>
      <c r="I13" s="361"/>
      <c r="J13" s="313"/>
      <c r="K13" s="313"/>
      <c r="L13" s="362"/>
      <c r="M13" s="363"/>
      <c r="N13" s="660"/>
      <c r="O13" s="81"/>
      <c r="P13" s="81"/>
      <c r="Q13" s="81"/>
      <c r="R13" s="81"/>
      <c r="S13" s="81"/>
      <c r="T13" s="104">
        <v>5</v>
      </c>
      <c r="U13" s="104">
        <v>5</v>
      </c>
    </row>
    <row r="14" spans="1:25">
      <c r="A14" s="1112"/>
      <c r="B14" s="505"/>
      <c r="C14" s="1214"/>
      <c r="D14" s="664"/>
      <c r="E14" s="374"/>
      <c r="F14" s="835"/>
      <c r="G14" s="836"/>
      <c r="H14" s="837"/>
      <c r="I14" s="312"/>
      <c r="J14" s="313"/>
      <c r="K14" s="313"/>
      <c r="L14" s="362"/>
      <c r="M14" s="363"/>
      <c r="N14" s="660"/>
      <c r="O14" s="81"/>
      <c r="P14" s="81"/>
      <c r="Q14" s="81"/>
      <c r="R14" s="81"/>
      <c r="S14" s="81"/>
      <c r="T14" s="104"/>
      <c r="U14" s="104"/>
    </row>
    <row r="15" spans="1:25" ht="40.5">
      <c r="A15" s="1112"/>
      <c r="B15" s="838" t="s">
        <v>284</v>
      </c>
      <c r="C15" s="1214"/>
      <c r="D15" s="664"/>
      <c r="E15" s="374"/>
      <c r="F15" s="875">
        <v>180</v>
      </c>
      <c r="G15" s="660">
        <v>150</v>
      </c>
      <c r="H15" s="837">
        <v>180</v>
      </c>
      <c r="I15" s="279">
        <f>SUM(O15*F15)/H15</f>
        <v>5.9999999999999991E-2</v>
      </c>
      <c r="J15" s="280">
        <f>SUM(P15*F15)/H15</f>
        <v>0.02</v>
      </c>
      <c r="K15" s="280">
        <f>SUM(Q15*F15)/H15</f>
        <v>9.99</v>
      </c>
      <c r="L15" s="280">
        <f>SUM(R15*F15)/H15</f>
        <v>40</v>
      </c>
      <c r="M15" s="281">
        <f>SUM(S15*F15)/H15</f>
        <v>2.9999999999999995E-2</v>
      </c>
      <c r="N15" s="660" t="s">
        <v>285</v>
      </c>
      <c r="O15" s="121">
        <v>0.06</v>
      </c>
      <c r="P15" s="121">
        <v>0.02</v>
      </c>
      <c r="Q15" s="121">
        <v>9.99</v>
      </c>
      <c r="R15" s="121">
        <v>40</v>
      </c>
      <c r="S15" s="87">
        <v>0.03</v>
      </c>
      <c r="T15" s="104"/>
      <c r="U15" s="104"/>
    </row>
    <row r="16" spans="1:25">
      <c r="A16" s="1112"/>
      <c r="B16" s="505"/>
      <c r="C16" s="1215" t="s">
        <v>124</v>
      </c>
      <c r="D16" s="657">
        <f>SUM(F16*T16)/H16</f>
        <v>1</v>
      </c>
      <c r="E16" s="249">
        <f>SUM(F16*U16)/H16</f>
        <v>1</v>
      </c>
      <c r="F16" s="833">
        <f>SUM(F15)</f>
        <v>180</v>
      </c>
      <c r="G16" s="659"/>
      <c r="H16" s="837">
        <v>180</v>
      </c>
      <c r="I16" s="361"/>
      <c r="J16" s="313"/>
      <c r="K16" s="313"/>
      <c r="L16" s="362"/>
      <c r="M16" s="363"/>
      <c r="N16" s="660"/>
      <c r="O16" s="87"/>
      <c r="P16" s="87"/>
      <c r="Q16" s="87"/>
      <c r="R16" s="87"/>
      <c r="S16" s="87"/>
      <c r="T16" s="121">
        <v>1</v>
      </c>
      <c r="U16" s="121">
        <v>1</v>
      </c>
    </row>
    <row r="17" spans="1:21">
      <c r="A17" s="1112"/>
      <c r="B17" s="505"/>
      <c r="C17" s="1215" t="s">
        <v>286</v>
      </c>
      <c r="D17" s="657">
        <v>34</v>
      </c>
      <c r="E17" s="249">
        <v>34</v>
      </c>
      <c r="F17" s="833">
        <f>SUM(F15)</f>
        <v>180</v>
      </c>
      <c r="G17" s="659"/>
      <c r="H17" s="837">
        <v>180</v>
      </c>
      <c r="I17" s="361"/>
      <c r="J17" s="313"/>
      <c r="K17" s="313"/>
      <c r="L17" s="362"/>
      <c r="M17" s="363"/>
      <c r="N17" s="660"/>
      <c r="O17" s="87"/>
      <c r="P17" s="87"/>
      <c r="Q17" s="87"/>
      <c r="R17" s="87"/>
      <c r="S17" s="87"/>
      <c r="T17" s="121">
        <v>10</v>
      </c>
      <c r="U17" s="121">
        <v>10</v>
      </c>
    </row>
    <row r="18" spans="1:21">
      <c r="A18" s="1112"/>
      <c r="B18" s="839"/>
      <c r="C18" s="1215" t="s">
        <v>71</v>
      </c>
      <c r="D18" s="657">
        <v>145</v>
      </c>
      <c r="E18" s="249">
        <v>145</v>
      </c>
      <c r="F18" s="833">
        <f>SUM(F15)</f>
        <v>180</v>
      </c>
      <c r="G18" s="659"/>
      <c r="H18" s="837">
        <v>180</v>
      </c>
      <c r="I18" s="312"/>
      <c r="J18" s="313"/>
      <c r="K18" s="313"/>
      <c r="L18" s="362"/>
      <c r="M18" s="363"/>
      <c r="N18" s="660"/>
      <c r="O18" s="87"/>
      <c r="P18" s="87"/>
      <c r="Q18" s="87"/>
      <c r="R18" s="87"/>
      <c r="S18" s="87"/>
      <c r="T18" s="121">
        <v>150</v>
      </c>
      <c r="U18" s="121">
        <v>150</v>
      </c>
    </row>
    <row r="19" spans="1:21" ht="18.75">
      <c r="A19" s="1112"/>
      <c r="B19" s="6" t="s">
        <v>377</v>
      </c>
      <c r="C19" s="1216"/>
      <c r="D19" s="16"/>
      <c r="E19" s="16"/>
      <c r="F19" s="20">
        <v>45</v>
      </c>
      <c r="G19" s="20">
        <v>60</v>
      </c>
      <c r="H19" s="71">
        <v>1000</v>
      </c>
      <c r="I19" s="276">
        <v>9.51</v>
      </c>
      <c r="J19" s="276">
        <v>9.6199999999999992</v>
      </c>
      <c r="K19" s="276">
        <v>35.96</v>
      </c>
      <c r="L19" s="276">
        <v>268.44</v>
      </c>
      <c r="M19" s="313">
        <v>0.11</v>
      </c>
      <c r="N19" s="7">
        <v>77</v>
      </c>
      <c r="O19" s="89">
        <v>2.15</v>
      </c>
      <c r="P19" s="89">
        <v>6.65</v>
      </c>
      <c r="Q19" s="89">
        <v>12.87</v>
      </c>
      <c r="R19" s="89">
        <v>119.85</v>
      </c>
      <c r="S19" s="81">
        <v>0</v>
      </c>
      <c r="T19" s="104"/>
      <c r="U19" s="400"/>
    </row>
    <row r="20" spans="1:21" ht="18.75">
      <c r="A20" s="1112"/>
      <c r="B20" s="16"/>
      <c r="C20" s="1217" t="s">
        <v>61</v>
      </c>
      <c r="D20" s="255">
        <v>89.28</v>
      </c>
      <c r="E20" s="255">
        <v>75</v>
      </c>
      <c r="F20" s="251"/>
      <c r="G20" s="1061">
        <f>SUM(G19)</f>
        <v>60</v>
      </c>
      <c r="H20" s="71">
        <v>1000</v>
      </c>
      <c r="I20" s="16"/>
      <c r="J20" s="16"/>
      <c r="K20" s="16"/>
      <c r="L20" s="16"/>
      <c r="M20" s="16"/>
      <c r="N20" s="7"/>
      <c r="O20" s="81"/>
      <c r="P20" s="81"/>
      <c r="Q20" s="81"/>
      <c r="R20" s="81"/>
      <c r="S20" s="81"/>
      <c r="T20" s="104">
        <v>30</v>
      </c>
      <c r="U20" s="104">
        <v>30</v>
      </c>
    </row>
    <row r="21" spans="1:21" ht="18.75">
      <c r="A21" s="1112"/>
      <c r="B21" s="16"/>
      <c r="C21" s="1217" t="s">
        <v>376</v>
      </c>
      <c r="D21" s="255">
        <v>17.28</v>
      </c>
      <c r="E21" s="255">
        <v>15.66</v>
      </c>
      <c r="F21" s="251"/>
      <c r="G21" s="1061">
        <f>SUM(G19)</f>
        <v>60</v>
      </c>
      <c r="H21" s="71">
        <v>1000</v>
      </c>
      <c r="J21" s="16"/>
      <c r="K21" s="16"/>
      <c r="L21" s="16"/>
      <c r="N21" s="7"/>
      <c r="O21" s="81"/>
      <c r="P21" s="81"/>
      <c r="Q21" s="81"/>
      <c r="R21" s="81"/>
      <c r="S21" s="81"/>
      <c r="T21" s="104"/>
      <c r="U21" s="104"/>
    </row>
    <row r="22" spans="1:21" ht="18.75">
      <c r="A22" s="1112"/>
      <c r="B22" s="16"/>
      <c r="C22" s="1218" t="s">
        <v>82</v>
      </c>
      <c r="D22" s="255">
        <v>6</v>
      </c>
      <c r="E22" s="255">
        <v>6</v>
      </c>
      <c r="F22" s="251"/>
      <c r="G22" s="1061">
        <f>SUM(G19)</f>
        <v>60</v>
      </c>
      <c r="H22" s="71">
        <v>1000</v>
      </c>
      <c r="N22" s="7"/>
      <c r="O22" s="81"/>
      <c r="P22" s="81"/>
      <c r="Q22" s="81"/>
      <c r="R22" s="81"/>
      <c r="S22" s="81"/>
      <c r="T22" s="104">
        <v>5</v>
      </c>
      <c r="U22" s="104">
        <v>5</v>
      </c>
    </row>
    <row r="23" spans="1:21" ht="21" thickBot="1">
      <c r="A23" s="1112"/>
      <c r="B23" s="513" t="s">
        <v>23</v>
      </c>
      <c r="C23" s="1219"/>
      <c r="D23" s="657">
        <f>SUM(F23*T23)/H23</f>
        <v>114.03508771929825</v>
      </c>
      <c r="E23" s="249">
        <f>SUM(F23*U23)/H23</f>
        <v>100</v>
      </c>
      <c r="F23" s="880">
        <v>100</v>
      </c>
      <c r="G23" s="790">
        <v>100</v>
      </c>
      <c r="H23" s="703">
        <v>114</v>
      </c>
      <c r="I23" s="279">
        <f>SUM(O23*F23)/H23</f>
        <v>1.0526315789473684</v>
      </c>
      <c r="J23" s="280">
        <f>SUM(P23*F23)/H23</f>
        <v>0.35087719298245612</v>
      </c>
      <c r="K23" s="280">
        <f>SUM(Q23*F23)/H23</f>
        <v>14.736842105263158</v>
      </c>
      <c r="L23" s="280">
        <f>SUM(R23*F23)/H23</f>
        <v>67.368421052631575</v>
      </c>
      <c r="M23" s="281">
        <f>SUM(S23*F23)/H23</f>
        <v>7.0175438596491224</v>
      </c>
      <c r="N23" s="790">
        <v>70</v>
      </c>
      <c r="O23" s="81">
        <v>1.2</v>
      </c>
      <c r="P23" s="81">
        <v>0.4</v>
      </c>
      <c r="Q23" s="81">
        <v>16.8</v>
      </c>
      <c r="R23" s="81">
        <v>76.8</v>
      </c>
      <c r="S23" s="81">
        <v>8</v>
      </c>
      <c r="T23" s="104">
        <v>130</v>
      </c>
      <c r="U23" s="104">
        <v>114</v>
      </c>
    </row>
    <row r="24" spans="1:21" ht="21" thickBot="1">
      <c r="A24" s="1162"/>
      <c r="B24" s="736" t="s">
        <v>76</v>
      </c>
      <c r="C24" s="1220"/>
      <c r="D24" s="791"/>
      <c r="E24" s="792"/>
      <c r="F24" s="677">
        <v>575</v>
      </c>
      <c r="G24" s="840">
        <v>490</v>
      </c>
      <c r="H24" s="841">
        <f t="shared" ref="H24:M24" si="0">SUM(H8:H23)</f>
        <v>6334</v>
      </c>
      <c r="I24" s="795">
        <f t="shared" si="0"/>
        <v>19.332631578947371</v>
      </c>
      <c r="J24" s="795">
        <f t="shared" si="0"/>
        <v>18.310877192982456</v>
      </c>
      <c r="K24" s="795">
        <f t="shared" si="0"/>
        <v>86.566842105263163</v>
      </c>
      <c r="L24" s="795">
        <f t="shared" si="0"/>
        <v>588.80842105263162</v>
      </c>
      <c r="M24" s="795">
        <f t="shared" si="0"/>
        <v>8.4575438596491228</v>
      </c>
      <c r="N24" s="677"/>
      <c r="O24" s="154">
        <f t="shared" ref="O24:S24" si="1">SUM(O8:O23)</f>
        <v>12.120000000000001</v>
      </c>
      <c r="P24" s="154">
        <f t="shared" si="1"/>
        <v>15.39</v>
      </c>
      <c r="Q24" s="154">
        <f t="shared" si="1"/>
        <v>65.539999999999992</v>
      </c>
      <c r="R24" s="154">
        <f t="shared" si="1"/>
        <v>449.65000000000003</v>
      </c>
      <c r="S24" s="154">
        <f t="shared" si="1"/>
        <v>9.33</v>
      </c>
      <c r="U24" s="154"/>
    </row>
    <row r="25" spans="1:21" ht="21" thickBot="1">
      <c r="A25" s="684" t="s">
        <v>16</v>
      </c>
      <c r="B25" s="796" t="s">
        <v>98</v>
      </c>
      <c r="C25" s="13"/>
      <c r="D25" s="842">
        <f>SUM(F25*T25)/H25</f>
        <v>166</v>
      </c>
      <c r="E25" s="385">
        <f>SUM(F25*U25)/H25</f>
        <v>166</v>
      </c>
      <c r="F25" s="843">
        <v>166</v>
      </c>
      <c r="G25" s="683">
        <v>160</v>
      </c>
      <c r="H25" s="844">
        <v>180</v>
      </c>
      <c r="I25" s="272">
        <f>SUM(O25*F25)/H25</f>
        <v>8.299999999999999E-2</v>
      </c>
      <c r="J25" s="273">
        <f>SUM(P25*F25)/H25</f>
        <v>0</v>
      </c>
      <c r="K25" s="273">
        <f>SUM(Q25*F25)/H25</f>
        <v>16.766000000000002</v>
      </c>
      <c r="L25" s="273">
        <f>SUM(R25*F25)/H25</f>
        <v>70.088888888888889</v>
      </c>
      <c r="M25" s="274">
        <f>SUM(S25*F25)/H25</f>
        <v>3.3200000000000003</v>
      </c>
      <c r="N25" s="683">
        <v>83</v>
      </c>
      <c r="O25" s="73">
        <v>0.09</v>
      </c>
      <c r="P25" s="73">
        <v>0</v>
      </c>
      <c r="Q25" s="73">
        <v>18.18</v>
      </c>
      <c r="R25" s="73">
        <v>76</v>
      </c>
      <c r="S25" s="73">
        <v>3.6</v>
      </c>
      <c r="T25" s="104">
        <v>180</v>
      </c>
      <c r="U25" s="104">
        <v>180</v>
      </c>
    </row>
    <row r="26" spans="1:21" ht="40.5">
      <c r="A26" s="1111" t="s">
        <v>18</v>
      </c>
      <c r="B26" s="845" t="s">
        <v>323</v>
      </c>
      <c r="C26" s="1213"/>
      <c r="D26" s="272"/>
      <c r="E26" s="846"/>
      <c r="F26" s="800">
        <v>250</v>
      </c>
      <c r="G26" s="800">
        <v>200</v>
      </c>
      <c r="H26" s="848">
        <v>250</v>
      </c>
      <c r="I26" s="272">
        <f>SUM(O26*F26)/H26</f>
        <v>1.2</v>
      </c>
      <c r="J26" s="273">
        <f>SUM(P26*F26)/H26</f>
        <v>0.01</v>
      </c>
      <c r="K26" s="273">
        <f>SUM(Q26*F26)/H26</f>
        <v>1.3</v>
      </c>
      <c r="L26" s="446">
        <f>SUM(R26*F26)/H26</f>
        <v>10.25</v>
      </c>
      <c r="M26" s="447">
        <f>SUM(S26*F26)/H26</f>
        <v>0.47</v>
      </c>
      <c r="N26" s="800">
        <v>68</v>
      </c>
      <c r="O26" s="121">
        <v>1.2</v>
      </c>
      <c r="P26" s="121">
        <v>0.01</v>
      </c>
      <c r="Q26" s="121">
        <v>1.3</v>
      </c>
      <c r="R26" s="121">
        <v>10.25</v>
      </c>
      <c r="S26" s="73">
        <v>0.47</v>
      </c>
      <c r="T26" s="104"/>
      <c r="U26" s="104"/>
    </row>
    <row r="27" spans="1:21">
      <c r="A27" s="1112"/>
      <c r="B27" s="512"/>
      <c r="C27" s="1215" t="s">
        <v>41</v>
      </c>
      <c r="D27" s="668">
        <v>93.25</v>
      </c>
      <c r="E27" s="444">
        <v>70</v>
      </c>
      <c r="F27" s="659">
        <f>SUM(F26)</f>
        <v>250</v>
      </c>
      <c r="G27" s="834"/>
      <c r="H27" s="848">
        <v>250</v>
      </c>
      <c r="I27" s="657"/>
      <c r="J27" s="669"/>
      <c r="K27" s="669"/>
      <c r="L27" s="819"/>
      <c r="M27" s="849"/>
      <c r="N27" s="660"/>
      <c r="T27" s="121">
        <v>30</v>
      </c>
      <c r="U27" s="121">
        <v>20</v>
      </c>
    </row>
    <row r="28" spans="1:21">
      <c r="A28" s="1112"/>
      <c r="B28" s="512"/>
      <c r="C28" s="1215" t="s">
        <v>72</v>
      </c>
      <c r="D28" s="668">
        <v>12.5</v>
      </c>
      <c r="E28" s="444">
        <v>10</v>
      </c>
      <c r="F28" s="659">
        <f>SUM(F26)</f>
        <v>250</v>
      </c>
      <c r="G28" s="834"/>
      <c r="H28" s="848">
        <v>250</v>
      </c>
      <c r="I28" s="657"/>
      <c r="J28" s="669"/>
      <c r="K28" s="669"/>
      <c r="L28" s="819"/>
      <c r="M28" s="849"/>
      <c r="N28" s="660"/>
      <c r="T28" s="121">
        <v>15</v>
      </c>
      <c r="U28" s="121">
        <v>10</v>
      </c>
    </row>
    <row r="29" spans="1:21">
      <c r="A29" s="1112"/>
      <c r="B29" s="993"/>
      <c r="C29" s="1215" t="s">
        <v>34</v>
      </c>
      <c r="D29" s="668">
        <v>50</v>
      </c>
      <c r="E29" s="444">
        <v>50</v>
      </c>
      <c r="F29" s="659"/>
      <c r="G29" s="834"/>
      <c r="H29" s="848"/>
      <c r="I29" s="657"/>
      <c r="J29" s="669"/>
      <c r="K29" s="669"/>
      <c r="L29" s="819"/>
      <c r="M29" s="849"/>
      <c r="N29" s="660"/>
      <c r="T29" s="121"/>
      <c r="U29" s="121"/>
    </row>
    <row r="30" spans="1:21">
      <c r="A30" s="1112"/>
      <c r="B30" s="993"/>
      <c r="C30" s="1215" t="s">
        <v>82</v>
      </c>
      <c r="D30" s="668">
        <v>2.5</v>
      </c>
      <c r="E30" s="444">
        <v>2.5</v>
      </c>
      <c r="F30" s="659"/>
      <c r="G30" s="834"/>
      <c r="H30" s="848"/>
      <c r="I30" s="657"/>
      <c r="J30" s="669"/>
      <c r="K30" s="669"/>
      <c r="L30" s="819"/>
      <c r="M30" s="849"/>
      <c r="N30" s="660"/>
      <c r="T30" s="121"/>
      <c r="U30" s="121"/>
    </row>
    <row r="31" spans="1:21">
      <c r="A31" s="1112"/>
      <c r="B31" s="993"/>
      <c r="C31" s="1215" t="s">
        <v>37</v>
      </c>
      <c r="D31" s="668">
        <v>175</v>
      </c>
      <c r="E31" s="444">
        <v>175</v>
      </c>
      <c r="F31" s="659"/>
      <c r="G31" s="834"/>
      <c r="H31" s="848"/>
      <c r="I31" s="657"/>
      <c r="J31" s="669"/>
      <c r="K31" s="669"/>
      <c r="L31" s="819"/>
      <c r="M31" s="849"/>
      <c r="N31" s="660"/>
      <c r="T31" s="121"/>
      <c r="U31" s="121"/>
    </row>
    <row r="32" spans="1:21">
      <c r="A32" s="1112"/>
      <c r="B32" s="512"/>
      <c r="C32" s="1215" t="s">
        <v>86</v>
      </c>
      <c r="D32" s="668">
        <v>2.5</v>
      </c>
      <c r="E32" s="444">
        <v>2.5</v>
      </c>
      <c r="F32" s="659">
        <f>SUM(F26)</f>
        <v>250</v>
      </c>
      <c r="G32" s="834"/>
      <c r="H32" s="848">
        <v>250</v>
      </c>
      <c r="I32" s="657"/>
      <c r="J32" s="669"/>
      <c r="K32" s="669"/>
      <c r="L32" s="819"/>
      <c r="M32" s="849"/>
      <c r="N32" s="660"/>
      <c r="T32" s="121">
        <v>10</v>
      </c>
      <c r="U32" s="121">
        <v>8</v>
      </c>
    </row>
    <row r="33" spans="1:25" ht="21" thickBot="1">
      <c r="A33" s="1112"/>
      <c r="B33" s="1010"/>
      <c r="C33" s="1215" t="s">
        <v>134</v>
      </c>
      <c r="D33" s="668">
        <f>SUM(F33*T33)/H33</f>
        <v>46.8</v>
      </c>
      <c r="E33" s="444">
        <f t="shared" ref="E33" si="2">SUM(F33*U33)/H33</f>
        <v>25</v>
      </c>
      <c r="F33" s="659">
        <f>SUM(F26)</f>
        <v>250</v>
      </c>
      <c r="G33" s="834"/>
      <c r="H33" s="848">
        <v>250</v>
      </c>
      <c r="I33" s="787"/>
      <c r="J33" s="788"/>
      <c r="K33" s="788"/>
      <c r="L33" s="851"/>
      <c r="M33" s="852"/>
      <c r="N33" s="790"/>
      <c r="O33" s="160"/>
      <c r="P33" s="160"/>
      <c r="Q33" s="160"/>
      <c r="R33" s="160"/>
      <c r="T33" s="121">
        <v>46.8</v>
      </c>
      <c r="U33" s="121">
        <v>25</v>
      </c>
    </row>
    <row r="34" spans="1:25" ht="21.75" thickTop="1" thickBot="1">
      <c r="A34" s="1112"/>
      <c r="B34" s="1033" t="s">
        <v>344</v>
      </c>
      <c r="C34" s="1221" t="s">
        <v>60</v>
      </c>
      <c r="D34" s="657">
        <v>39</v>
      </c>
      <c r="E34" s="284">
        <v>39</v>
      </c>
      <c r="F34" s="680">
        <v>150</v>
      </c>
      <c r="G34" s="680">
        <v>120</v>
      </c>
      <c r="H34" s="659">
        <v>100</v>
      </c>
      <c r="I34" s="279">
        <v>4.51</v>
      </c>
      <c r="J34" s="280">
        <v>5.41</v>
      </c>
      <c r="K34" s="280">
        <v>25.98</v>
      </c>
      <c r="L34" s="280">
        <v>170.8</v>
      </c>
      <c r="M34" s="281">
        <v>0</v>
      </c>
      <c r="N34" s="660">
        <v>20</v>
      </c>
      <c r="O34" s="454">
        <v>2.29</v>
      </c>
      <c r="P34" s="455">
        <v>3.45</v>
      </c>
      <c r="Q34" s="455">
        <v>18.399999999999999</v>
      </c>
      <c r="R34" s="455">
        <v>113.88</v>
      </c>
      <c r="S34" s="456">
        <v>16.8</v>
      </c>
      <c r="T34" s="104">
        <v>120</v>
      </c>
      <c r="U34" s="104">
        <v>120</v>
      </c>
    </row>
    <row r="35" spans="1:25" ht="21" thickTop="1">
      <c r="A35" s="1112"/>
      <c r="B35" s="1010"/>
      <c r="C35" s="1221" t="s">
        <v>37</v>
      </c>
      <c r="D35" s="657">
        <v>69</v>
      </c>
      <c r="E35" s="284">
        <v>69</v>
      </c>
      <c r="F35" s="680"/>
      <c r="G35" s="680"/>
      <c r="H35" s="659">
        <v>100</v>
      </c>
      <c r="I35" s="312"/>
      <c r="J35" s="313"/>
      <c r="K35" s="313"/>
      <c r="L35" s="313"/>
      <c r="M35" s="277"/>
      <c r="N35" s="660"/>
      <c r="O35" s="187"/>
      <c r="P35" s="187"/>
      <c r="Q35" s="187"/>
      <c r="R35" s="187"/>
      <c r="S35" s="87"/>
      <c r="T35" s="104">
        <v>170</v>
      </c>
      <c r="U35" s="104">
        <v>118</v>
      </c>
    </row>
    <row r="36" spans="1:25" ht="21" thickBot="1">
      <c r="A36" s="1112"/>
      <c r="B36" s="1009"/>
      <c r="C36" s="1221" t="s">
        <v>35</v>
      </c>
      <c r="D36" s="657">
        <v>5</v>
      </c>
      <c r="E36" s="284">
        <v>5</v>
      </c>
      <c r="F36" s="680"/>
      <c r="G36" s="680"/>
      <c r="H36" s="659">
        <v>100</v>
      </c>
      <c r="I36" s="312"/>
      <c r="J36" s="313"/>
      <c r="K36" s="313"/>
      <c r="L36" s="313"/>
      <c r="M36" s="277"/>
      <c r="N36" s="660"/>
      <c r="O36" s="87"/>
      <c r="P36" s="87"/>
      <c r="Q36" s="87"/>
      <c r="R36" s="87"/>
      <c r="S36" s="87"/>
      <c r="T36" s="104">
        <v>5</v>
      </c>
      <c r="U36" s="104">
        <v>5</v>
      </c>
    </row>
    <row r="37" spans="1:25" ht="21" thickBot="1">
      <c r="A37" s="1112"/>
      <c r="B37" s="857" t="s">
        <v>209</v>
      </c>
      <c r="D37" s="669"/>
      <c r="E37" s="858" t="s">
        <v>213</v>
      </c>
      <c r="F37" s="660">
        <v>100</v>
      </c>
      <c r="G37" s="660">
        <v>80</v>
      </c>
      <c r="H37" s="837">
        <v>80</v>
      </c>
      <c r="I37" s="453">
        <v>17.920000000000002</v>
      </c>
      <c r="J37" s="452">
        <v>14.58</v>
      </c>
      <c r="K37" s="452">
        <v>5.62</v>
      </c>
      <c r="L37" s="452">
        <v>225</v>
      </c>
      <c r="M37" s="448">
        <v>0.54</v>
      </c>
      <c r="N37" s="660">
        <v>32</v>
      </c>
      <c r="O37" s="121">
        <v>22.4</v>
      </c>
      <c r="P37" s="121">
        <v>18.23</v>
      </c>
      <c r="Q37" s="121">
        <v>7.03</v>
      </c>
      <c r="R37" s="121">
        <v>281.25</v>
      </c>
      <c r="S37" s="73">
        <v>53.75</v>
      </c>
      <c r="T37" s="104"/>
      <c r="U37" s="104"/>
      <c r="Y37" s="73"/>
    </row>
    <row r="38" spans="1:25" ht="21" thickBot="1">
      <c r="A38" s="1112"/>
      <c r="B38" s="857"/>
      <c r="C38" s="1222" t="s">
        <v>255</v>
      </c>
      <c r="D38" s="668">
        <v>112</v>
      </c>
      <c r="E38" s="444">
        <v>96.5</v>
      </c>
      <c r="F38" s="659">
        <f>SUM(F37)</f>
        <v>100</v>
      </c>
      <c r="G38" s="659"/>
      <c r="H38" s="837">
        <v>80</v>
      </c>
      <c r="I38" s="439"/>
      <c r="J38" s="280"/>
      <c r="K38" s="280"/>
      <c r="L38" s="440"/>
      <c r="M38" s="448"/>
      <c r="N38" s="660"/>
      <c r="O38" s="121"/>
      <c r="P38" s="121"/>
      <c r="Q38" s="121"/>
      <c r="R38" s="121"/>
      <c r="T38" s="457">
        <v>139.69999999999999</v>
      </c>
      <c r="U38" s="457">
        <v>100.3</v>
      </c>
    </row>
    <row r="39" spans="1:25" ht="21" thickBot="1">
      <c r="A39" s="1112"/>
      <c r="B39" s="857"/>
      <c r="C39" s="1223" t="s">
        <v>210</v>
      </c>
      <c r="D39" s="668">
        <f t="shared" ref="D39:D47" si="3">SUM(F39*T39)/H39</f>
        <v>60</v>
      </c>
      <c r="E39" s="444">
        <f t="shared" ref="E39:E47" si="4">SUM(F39*U39)/H39</f>
        <v>60</v>
      </c>
      <c r="F39" s="660">
        <v>60</v>
      </c>
      <c r="G39" s="660">
        <v>30</v>
      </c>
      <c r="H39" s="837">
        <v>80</v>
      </c>
      <c r="I39" s="453">
        <v>0.77</v>
      </c>
      <c r="J39" s="452">
        <v>2.2400000000000002</v>
      </c>
      <c r="K39" s="452">
        <v>6.09</v>
      </c>
      <c r="L39" s="452">
        <v>47.34</v>
      </c>
      <c r="M39" s="448">
        <v>1.6</v>
      </c>
      <c r="N39" s="660">
        <v>96</v>
      </c>
      <c r="O39" s="121"/>
      <c r="P39" s="121"/>
      <c r="Q39" s="121"/>
      <c r="R39" s="121"/>
      <c r="T39" s="458">
        <v>80</v>
      </c>
      <c r="U39" s="458">
        <v>80</v>
      </c>
    </row>
    <row r="40" spans="1:25" ht="21" thickBot="1">
      <c r="A40" s="1112"/>
      <c r="B40" s="859"/>
      <c r="C40" s="1222" t="s">
        <v>86</v>
      </c>
      <c r="D40" s="668">
        <f t="shared" si="3"/>
        <v>3.75</v>
      </c>
      <c r="E40" s="444">
        <f t="shared" si="4"/>
        <v>3.75</v>
      </c>
      <c r="F40" s="659">
        <f t="shared" ref="F40:F45" si="5">SUM(F39)</f>
        <v>60</v>
      </c>
      <c r="G40" s="659"/>
      <c r="H40" s="837">
        <v>80</v>
      </c>
      <c r="I40" s="439"/>
      <c r="J40" s="280"/>
      <c r="K40" s="280"/>
      <c r="L40" s="440"/>
      <c r="M40" s="448"/>
      <c r="N40" s="660"/>
      <c r="O40" s="121"/>
      <c r="P40" s="121"/>
      <c r="Q40" s="121"/>
      <c r="R40" s="121"/>
      <c r="T40" s="459">
        <v>5</v>
      </c>
      <c r="U40" s="459">
        <v>5</v>
      </c>
    </row>
    <row r="41" spans="1:25" ht="21" thickBot="1">
      <c r="A41" s="1112"/>
      <c r="B41" s="859"/>
      <c r="C41" s="1224" t="s">
        <v>87</v>
      </c>
      <c r="D41" s="668">
        <f t="shared" si="3"/>
        <v>7.5</v>
      </c>
      <c r="E41" s="444">
        <f t="shared" si="4"/>
        <v>7.5</v>
      </c>
      <c r="F41" s="659">
        <f t="shared" si="5"/>
        <v>60</v>
      </c>
      <c r="G41" s="659"/>
      <c r="H41" s="837">
        <v>80</v>
      </c>
      <c r="I41" s="439"/>
      <c r="J41" s="280"/>
      <c r="K41" s="280"/>
      <c r="L41" s="440"/>
      <c r="M41" s="448"/>
      <c r="N41" s="660"/>
      <c r="O41" s="121"/>
      <c r="P41" s="121"/>
      <c r="Q41" s="121"/>
      <c r="R41" s="121"/>
      <c r="T41" s="460">
        <v>10</v>
      </c>
      <c r="U41" s="460">
        <v>10</v>
      </c>
    </row>
    <row r="42" spans="1:25" ht="21" thickBot="1">
      <c r="A42" s="1112"/>
      <c r="B42" s="859"/>
      <c r="C42" s="1224" t="s">
        <v>211</v>
      </c>
      <c r="D42" s="668">
        <f t="shared" si="3"/>
        <v>7.5</v>
      </c>
      <c r="E42" s="444">
        <f t="shared" si="4"/>
        <v>6</v>
      </c>
      <c r="F42" s="659">
        <f t="shared" si="5"/>
        <v>60</v>
      </c>
      <c r="G42" s="659"/>
      <c r="H42" s="837">
        <v>80</v>
      </c>
      <c r="I42" s="439"/>
      <c r="J42" s="280"/>
      <c r="K42" s="280"/>
      <c r="L42" s="440"/>
      <c r="M42" s="448"/>
      <c r="N42" s="660"/>
      <c r="O42" s="121"/>
      <c r="P42" s="121"/>
      <c r="Q42" s="121"/>
      <c r="R42" s="121"/>
      <c r="T42" s="460">
        <v>10</v>
      </c>
      <c r="U42" s="460">
        <v>8</v>
      </c>
    </row>
    <row r="43" spans="1:25" ht="21" thickBot="1">
      <c r="A43" s="1112"/>
      <c r="B43" s="857"/>
      <c r="C43" s="1224" t="s">
        <v>88</v>
      </c>
      <c r="D43" s="668">
        <f t="shared" si="3"/>
        <v>1.8</v>
      </c>
      <c r="E43" s="444">
        <f t="shared" si="4"/>
        <v>1.5</v>
      </c>
      <c r="F43" s="659">
        <f t="shared" si="5"/>
        <v>60</v>
      </c>
      <c r="G43" s="659"/>
      <c r="H43" s="837">
        <v>80</v>
      </c>
      <c r="I43" s="439"/>
      <c r="J43" s="280"/>
      <c r="K43" s="280"/>
      <c r="L43" s="440"/>
      <c r="M43" s="448"/>
      <c r="N43" s="660"/>
      <c r="O43" s="121"/>
      <c r="P43" s="121"/>
      <c r="Q43" s="121"/>
      <c r="R43" s="121"/>
      <c r="T43" s="460">
        <v>2.4</v>
      </c>
      <c r="U43" s="460">
        <v>2</v>
      </c>
    </row>
    <row r="44" spans="1:25" ht="21" thickBot="1">
      <c r="A44" s="1112"/>
      <c r="B44" s="512"/>
      <c r="C44" s="1224" t="s">
        <v>212</v>
      </c>
      <c r="D44" s="668">
        <f t="shared" si="3"/>
        <v>1.125</v>
      </c>
      <c r="E44" s="444">
        <f t="shared" si="4"/>
        <v>1.125</v>
      </c>
      <c r="F44" s="659">
        <f t="shared" si="5"/>
        <v>60</v>
      </c>
      <c r="G44" s="659"/>
      <c r="H44" s="837">
        <v>80</v>
      </c>
      <c r="I44" s="657"/>
      <c r="J44" s="669"/>
      <c r="K44" s="669"/>
      <c r="L44" s="819"/>
      <c r="M44" s="849"/>
      <c r="N44" s="660"/>
      <c r="T44" s="460">
        <v>1.5</v>
      </c>
      <c r="U44" s="460">
        <v>1.5</v>
      </c>
    </row>
    <row r="45" spans="1:25" ht="21" thickBot="1">
      <c r="A45" s="1112"/>
      <c r="B45" s="512"/>
      <c r="C45" s="1224" t="s">
        <v>75</v>
      </c>
      <c r="D45" s="668">
        <f t="shared" si="3"/>
        <v>2.25</v>
      </c>
      <c r="E45" s="444">
        <f t="shared" si="4"/>
        <v>2.25</v>
      </c>
      <c r="F45" s="659">
        <f t="shared" si="5"/>
        <v>60</v>
      </c>
      <c r="G45" s="659"/>
      <c r="H45" s="837">
        <v>80</v>
      </c>
      <c r="I45" s="668"/>
      <c r="J45" s="669"/>
      <c r="K45" s="669"/>
      <c r="L45" s="819"/>
      <c r="M45" s="849"/>
      <c r="N45" s="660"/>
      <c r="T45" s="460">
        <v>3</v>
      </c>
      <c r="U45" s="460">
        <v>3</v>
      </c>
    </row>
    <row r="46" spans="1:25">
      <c r="A46" s="1112"/>
      <c r="B46" s="860" t="s">
        <v>135</v>
      </c>
      <c r="C46" s="1214"/>
      <c r="D46" s="668">
        <f t="shared" si="3"/>
        <v>55</v>
      </c>
      <c r="E46" s="444">
        <f t="shared" si="4"/>
        <v>50</v>
      </c>
      <c r="F46" s="660">
        <v>50</v>
      </c>
      <c r="G46" s="660">
        <v>30</v>
      </c>
      <c r="H46" s="837">
        <v>50</v>
      </c>
      <c r="I46" s="275">
        <f>SUM(O46*F46)/H46</f>
        <v>1</v>
      </c>
      <c r="J46" s="276">
        <f>SUM(P46*F46)/H46</f>
        <v>0.4</v>
      </c>
      <c r="K46" s="276">
        <f>SUM(Q46*F46)/H46</f>
        <v>2.2999999999999998</v>
      </c>
      <c r="L46" s="374">
        <f>SUM(R46*F46)/H46</f>
        <v>21</v>
      </c>
      <c r="M46" s="363">
        <f>SUM(S46*F46)/H46</f>
        <v>5</v>
      </c>
      <c r="N46" s="660">
        <v>92</v>
      </c>
      <c r="O46" s="81">
        <v>1</v>
      </c>
      <c r="P46" s="81">
        <v>0.4</v>
      </c>
      <c r="Q46" s="81">
        <v>2.2999999999999998</v>
      </c>
      <c r="R46" s="81">
        <v>21</v>
      </c>
      <c r="S46" s="81">
        <v>5</v>
      </c>
      <c r="T46" s="424">
        <v>55</v>
      </c>
      <c r="U46" s="425">
        <v>50</v>
      </c>
    </row>
    <row r="47" spans="1:25">
      <c r="A47" s="1112"/>
      <c r="B47" s="861" t="s">
        <v>70</v>
      </c>
      <c r="C47" s="1214"/>
      <c r="D47" s="668">
        <f t="shared" si="3"/>
        <v>50</v>
      </c>
      <c r="E47" s="444">
        <f t="shared" si="4"/>
        <v>50</v>
      </c>
      <c r="F47" s="660">
        <v>50</v>
      </c>
      <c r="G47" s="660">
        <v>30</v>
      </c>
      <c r="H47" s="837">
        <v>40</v>
      </c>
      <c r="I47" s="279">
        <f>SUM(O47*F47)/H47</f>
        <v>3.0625000000000004</v>
      </c>
      <c r="J47" s="280">
        <f>SUM(P47*F47)/H47</f>
        <v>0.1</v>
      </c>
      <c r="K47" s="280">
        <f>SUM(Q47*F47)/H47</f>
        <v>9.4375</v>
      </c>
      <c r="L47" s="440">
        <f>SUM(R47*F47)/H47</f>
        <v>18.274999999999999</v>
      </c>
      <c r="M47" s="448">
        <f>SUM(S47*F47)/H47</f>
        <v>0</v>
      </c>
      <c r="N47" s="660">
        <v>3</v>
      </c>
      <c r="O47" s="102">
        <v>2.4500000000000002</v>
      </c>
      <c r="P47" s="102">
        <v>0.08</v>
      </c>
      <c r="Q47" s="102">
        <v>7.55</v>
      </c>
      <c r="R47" s="102">
        <v>14.62</v>
      </c>
      <c r="S47" s="89">
        <v>0</v>
      </c>
      <c r="T47" s="104">
        <v>40</v>
      </c>
      <c r="U47" s="104">
        <v>40</v>
      </c>
    </row>
    <row r="48" spans="1:25">
      <c r="A48" s="1112"/>
      <c r="B48" s="734" t="s">
        <v>314</v>
      </c>
      <c r="C48" s="1214"/>
      <c r="D48" s="275"/>
      <c r="E48" s="314"/>
      <c r="F48" s="660">
        <v>180</v>
      </c>
      <c r="G48" s="660">
        <v>150</v>
      </c>
      <c r="H48" s="837">
        <v>180</v>
      </c>
      <c r="I48" s="279">
        <f>SUM(O48*F48)/H48</f>
        <v>0.4</v>
      </c>
      <c r="J48" s="280">
        <f>SUM(P48*F48)/H48</f>
        <v>0.02</v>
      </c>
      <c r="K48" s="280">
        <f>SUM(Q48*F48)/H48</f>
        <v>24.38</v>
      </c>
      <c r="L48" s="440">
        <f>SUM(R48*F48)/H48</f>
        <v>102</v>
      </c>
      <c r="M48" s="448">
        <f>SUM(S48*F48)/H48</f>
        <v>0.36</v>
      </c>
      <c r="N48" s="660">
        <v>89</v>
      </c>
      <c r="O48" s="121">
        <v>0.4</v>
      </c>
      <c r="P48" s="121">
        <v>0.02</v>
      </c>
      <c r="Q48" s="121">
        <v>24.38</v>
      </c>
      <c r="R48" s="121">
        <v>102</v>
      </c>
      <c r="S48" s="89">
        <v>0.36</v>
      </c>
      <c r="T48" s="104"/>
      <c r="U48" s="104"/>
    </row>
    <row r="49" spans="1:21">
      <c r="A49" s="514"/>
      <c r="B49" s="512"/>
      <c r="C49" s="1215" t="s">
        <v>90</v>
      </c>
      <c r="D49" s="668">
        <f>SUM(F49*T49)/H49</f>
        <v>0.18</v>
      </c>
      <c r="E49" s="444">
        <f>SUM(F49*U49)/H49</f>
        <v>0.18</v>
      </c>
      <c r="F49" s="659">
        <f>SUM(F48)</f>
        <v>180</v>
      </c>
      <c r="G49" s="659"/>
      <c r="H49" s="837">
        <v>180</v>
      </c>
      <c r="I49" s="361"/>
      <c r="J49" s="313"/>
      <c r="K49" s="313"/>
      <c r="L49" s="362"/>
      <c r="M49" s="295"/>
      <c r="N49" s="660"/>
      <c r="O49" s="81"/>
      <c r="P49" s="81"/>
      <c r="Q49" s="81"/>
      <c r="R49" s="81"/>
      <c r="S49" s="89"/>
      <c r="T49" s="121">
        <v>0.18</v>
      </c>
      <c r="U49" s="121">
        <v>0.18</v>
      </c>
    </row>
    <row r="50" spans="1:21">
      <c r="A50" s="514"/>
      <c r="B50" s="512"/>
      <c r="C50" s="1215" t="s">
        <v>71</v>
      </c>
      <c r="D50" s="668">
        <v>180</v>
      </c>
      <c r="E50" s="444">
        <v>180</v>
      </c>
      <c r="F50" s="659">
        <f>SUM(F48)</f>
        <v>180</v>
      </c>
      <c r="G50" s="659"/>
      <c r="H50" s="837">
        <v>180</v>
      </c>
      <c r="I50" s="361"/>
      <c r="J50" s="313"/>
      <c r="K50" s="313"/>
      <c r="L50" s="362"/>
      <c r="M50" s="295"/>
      <c r="N50" s="660"/>
      <c r="O50" s="81"/>
      <c r="P50" s="81"/>
      <c r="Q50" s="81"/>
      <c r="R50" s="81"/>
      <c r="S50" s="89"/>
      <c r="T50" s="121">
        <v>120</v>
      </c>
      <c r="U50" s="121">
        <v>120</v>
      </c>
    </row>
    <row r="51" spans="1:21">
      <c r="A51" s="514"/>
      <c r="B51" s="862"/>
      <c r="C51" s="1214" t="s">
        <v>287</v>
      </c>
      <c r="D51" s="668">
        <v>10.8</v>
      </c>
      <c r="E51" s="444">
        <v>10.8</v>
      </c>
      <c r="F51" s="659">
        <f>SUM(F48)</f>
        <v>180</v>
      </c>
      <c r="G51" s="659"/>
      <c r="H51" s="837">
        <v>180</v>
      </c>
      <c r="I51" s="387"/>
      <c r="J51" s="284"/>
      <c r="K51" s="284"/>
      <c r="L51" s="249"/>
      <c r="M51" s="295"/>
      <c r="N51" s="660"/>
      <c r="O51" s="102"/>
      <c r="P51" s="102"/>
      <c r="Q51" s="102"/>
      <c r="R51" s="102"/>
      <c r="S51" s="89"/>
      <c r="T51" s="104">
        <v>18</v>
      </c>
      <c r="U51" s="104">
        <v>45</v>
      </c>
    </row>
    <row r="52" spans="1:21" ht="21" thickBot="1">
      <c r="A52" s="514"/>
      <c r="B52" s="863"/>
      <c r="C52" s="1225" t="s">
        <v>73</v>
      </c>
      <c r="D52" s="673">
        <v>15</v>
      </c>
      <c r="E52" s="445">
        <v>15</v>
      </c>
      <c r="F52" s="864">
        <f>SUM(F48)</f>
        <v>180</v>
      </c>
      <c r="G52" s="864"/>
      <c r="H52" s="837">
        <v>180</v>
      </c>
      <c r="I52" s="865"/>
      <c r="J52" s="815"/>
      <c r="K52" s="815"/>
      <c r="L52" s="385"/>
      <c r="M52" s="449"/>
      <c r="N52" s="790"/>
      <c r="O52" s="102"/>
      <c r="P52" s="102"/>
      <c r="Q52" s="102"/>
      <c r="R52" s="102"/>
      <c r="S52" s="89"/>
      <c r="T52" s="104">
        <v>15</v>
      </c>
      <c r="U52" s="104">
        <v>15</v>
      </c>
    </row>
    <row r="53" spans="1:21" ht="21" thickBot="1">
      <c r="A53" s="514"/>
      <c r="B53" s="736" t="s">
        <v>76</v>
      </c>
      <c r="C53" s="1220"/>
      <c r="D53" s="791"/>
      <c r="E53" s="792"/>
      <c r="F53" s="677">
        <f>SUM(F26,F34,F37,F46,F47,F48)</f>
        <v>780</v>
      </c>
      <c r="G53" s="840">
        <v>640</v>
      </c>
      <c r="H53" s="841">
        <f t="shared" ref="H53:M53" si="6">SUM(H26:H52)</f>
        <v>3260</v>
      </c>
      <c r="I53" s="795">
        <f t="shared" si="6"/>
        <v>28.862500000000001</v>
      </c>
      <c r="J53" s="795">
        <f t="shared" si="6"/>
        <v>22.76</v>
      </c>
      <c r="K53" s="795">
        <f t="shared" si="6"/>
        <v>75.107499999999987</v>
      </c>
      <c r="L53" s="795">
        <f t="shared" si="6"/>
        <v>594.66499999999996</v>
      </c>
      <c r="M53" s="795">
        <f t="shared" si="6"/>
        <v>7.9700000000000006</v>
      </c>
      <c r="N53" s="683"/>
      <c r="O53" s="154">
        <f>SUM(O26:O52)</f>
        <v>29.74</v>
      </c>
      <c r="P53" s="154">
        <f>SUM(P26:P52)</f>
        <v>22.189999999999998</v>
      </c>
      <c r="Q53" s="154">
        <f>SUM(Q26:Q52)</f>
        <v>60.959999999999994</v>
      </c>
      <c r="R53" s="154">
        <f>SUM(R26:R52)</f>
        <v>543</v>
      </c>
      <c r="S53" s="154">
        <f>SUM(S26:S52)</f>
        <v>76.38</v>
      </c>
      <c r="U53" s="154"/>
    </row>
    <row r="54" spans="1:21" ht="18.75">
      <c r="A54" s="1111" t="s">
        <v>19</v>
      </c>
      <c r="B54" s="1062" t="s">
        <v>372</v>
      </c>
      <c r="C54" s="1226"/>
      <c r="D54" s="16"/>
      <c r="E54" s="16"/>
      <c r="F54" s="776">
        <v>120</v>
      </c>
      <c r="G54" s="776">
        <v>190</v>
      </c>
      <c r="H54" s="1065">
        <v>1000</v>
      </c>
      <c r="I54" s="276">
        <v>3.92</v>
      </c>
      <c r="J54" s="276">
        <v>6.15</v>
      </c>
      <c r="K54" s="276">
        <v>17.91</v>
      </c>
      <c r="L54" s="276">
        <v>142.69</v>
      </c>
      <c r="M54" s="313">
        <v>32.61</v>
      </c>
      <c r="N54" s="7">
        <v>37</v>
      </c>
      <c r="O54" s="102">
        <v>2.73</v>
      </c>
      <c r="P54" s="102">
        <v>12.35</v>
      </c>
      <c r="Q54" s="102">
        <v>16.88</v>
      </c>
      <c r="R54" s="179">
        <v>189.6</v>
      </c>
      <c r="S54" s="102">
        <v>20.5</v>
      </c>
      <c r="T54" s="104"/>
      <c r="U54" s="104"/>
    </row>
    <row r="55" spans="1:21" ht="18.75">
      <c r="A55" s="1112"/>
      <c r="B55" s="1062"/>
      <c r="C55" s="1226" t="s">
        <v>371</v>
      </c>
      <c r="D55" s="255">
        <v>272.27</v>
      </c>
      <c r="E55" s="255">
        <v>217.74</v>
      </c>
      <c r="F55" s="251"/>
      <c r="G55" s="1061">
        <f>SUM(G54)</f>
        <v>190</v>
      </c>
      <c r="H55" s="1065">
        <v>1000</v>
      </c>
      <c r="I55" s="16"/>
      <c r="J55" s="16"/>
      <c r="K55" s="16"/>
      <c r="L55" s="16"/>
      <c r="M55" s="16"/>
      <c r="N55" s="7"/>
      <c r="O55" s="102"/>
      <c r="P55" s="102"/>
      <c r="Q55" s="102"/>
      <c r="R55" s="179"/>
      <c r="S55" s="102"/>
      <c r="T55" s="104">
        <v>80</v>
      </c>
      <c r="U55" s="104">
        <v>71</v>
      </c>
    </row>
    <row r="56" spans="1:21" ht="18.75">
      <c r="A56" s="1112"/>
      <c r="B56" s="1062"/>
      <c r="C56" s="1227" t="s">
        <v>92</v>
      </c>
      <c r="D56" s="255">
        <v>6.65</v>
      </c>
      <c r="E56" s="255">
        <v>6.65</v>
      </c>
      <c r="F56" s="251"/>
      <c r="G56" s="1061">
        <f>SUM(G54)</f>
        <v>190</v>
      </c>
      <c r="H56" s="1065">
        <v>1000</v>
      </c>
      <c r="I56" s="16"/>
      <c r="J56" s="16"/>
      <c r="K56" s="16"/>
      <c r="L56" s="16"/>
      <c r="M56" s="16"/>
      <c r="N56" s="7"/>
      <c r="O56" s="102"/>
      <c r="P56" s="102"/>
      <c r="Q56" s="102"/>
      <c r="R56" s="179"/>
      <c r="S56" s="102"/>
      <c r="T56" s="104">
        <v>60</v>
      </c>
      <c r="U56" s="104">
        <v>40</v>
      </c>
    </row>
    <row r="57" spans="1:21" ht="18.75">
      <c r="A57" s="1112"/>
      <c r="B57" s="1062"/>
      <c r="C57" s="1227" t="s">
        <v>229</v>
      </c>
      <c r="D57" s="255">
        <v>11.4</v>
      </c>
      <c r="E57" s="255">
        <v>11.4</v>
      </c>
      <c r="F57" s="251"/>
      <c r="G57" s="1061">
        <f>SUM(G54)</f>
        <v>190</v>
      </c>
      <c r="H57" s="1065">
        <v>1000</v>
      </c>
      <c r="I57" s="16"/>
      <c r="J57" s="16"/>
      <c r="K57" s="16"/>
      <c r="L57" s="16"/>
      <c r="M57" s="16"/>
      <c r="N57" s="7"/>
      <c r="O57" s="102"/>
      <c r="P57" s="102"/>
      <c r="Q57" s="102"/>
      <c r="R57" s="179"/>
      <c r="S57" s="102"/>
      <c r="T57" s="104">
        <v>20</v>
      </c>
      <c r="U57" s="104">
        <v>16</v>
      </c>
    </row>
    <row r="58" spans="1:21" ht="18.75">
      <c r="A58" s="1112"/>
      <c r="B58" s="1062"/>
      <c r="C58" s="1226" t="s">
        <v>42</v>
      </c>
      <c r="D58" s="255">
        <v>4.75</v>
      </c>
      <c r="E58" s="255">
        <v>3.8</v>
      </c>
      <c r="F58" s="251"/>
      <c r="G58" s="1061">
        <f>SUM(G54)</f>
        <v>190</v>
      </c>
      <c r="H58" s="1065">
        <v>1000</v>
      </c>
      <c r="I58" s="16"/>
      <c r="J58" s="16"/>
      <c r="K58" s="16"/>
      <c r="L58" s="16"/>
      <c r="M58" s="16"/>
      <c r="N58" s="7"/>
      <c r="O58" s="102"/>
      <c r="P58" s="102"/>
      <c r="Q58" s="102"/>
      <c r="R58" s="179"/>
      <c r="S58" s="102"/>
      <c r="T58" s="104">
        <v>40</v>
      </c>
      <c r="U58" s="104">
        <v>33</v>
      </c>
    </row>
    <row r="59" spans="1:21" ht="18.75">
      <c r="A59" s="1112"/>
      <c r="B59" s="1062"/>
      <c r="C59" s="1227" t="s">
        <v>56</v>
      </c>
      <c r="D59" s="255">
        <v>9.1199999999999992</v>
      </c>
      <c r="E59" s="255">
        <v>7.6</v>
      </c>
      <c r="F59" s="251"/>
      <c r="G59" s="1061">
        <f>SUM(G54)</f>
        <v>190</v>
      </c>
      <c r="H59" s="1065">
        <v>1000</v>
      </c>
      <c r="I59" s="16"/>
      <c r="J59" s="16"/>
      <c r="K59" s="16"/>
      <c r="L59" s="16"/>
      <c r="M59" s="16"/>
      <c r="N59" s="7"/>
      <c r="O59" s="102"/>
      <c r="P59" s="102"/>
      <c r="Q59" s="102"/>
      <c r="R59" s="179"/>
      <c r="S59" s="102"/>
      <c r="T59" s="104">
        <v>40</v>
      </c>
      <c r="U59" s="104">
        <v>35</v>
      </c>
    </row>
    <row r="60" spans="1:21" ht="18.75">
      <c r="A60" s="1112"/>
      <c r="B60" s="1062"/>
      <c r="C60" s="1226" t="s">
        <v>248</v>
      </c>
      <c r="D60" s="255">
        <v>0.56999999999999995</v>
      </c>
      <c r="E60" s="255">
        <v>0.56999999999999995</v>
      </c>
      <c r="F60" s="251"/>
      <c r="G60" s="1061">
        <f>SUM(G54)</f>
        <v>190</v>
      </c>
      <c r="H60" s="1065">
        <v>1000</v>
      </c>
      <c r="I60" s="16"/>
      <c r="J60" s="16"/>
      <c r="K60" s="16"/>
      <c r="L60" s="16"/>
      <c r="M60" s="16"/>
      <c r="N60" s="7"/>
      <c r="O60" s="102"/>
      <c r="P60" s="102"/>
      <c r="Q60" s="102"/>
      <c r="R60" s="179"/>
      <c r="S60" s="102"/>
      <c r="T60" s="104"/>
      <c r="U60" s="104"/>
    </row>
    <row r="61" spans="1:21" ht="18.75">
      <c r="A61" s="1112"/>
      <c r="B61" s="1062"/>
      <c r="C61" s="1228" t="s">
        <v>36</v>
      </c>
      <c r="D61" s="255">
        <v>5.7</v>
      </c>
      <c r="E61" s="255">
        <v>5.7</v>
      </c>
      <c r="F61" s="251"/>
      <c r="G61" s="1061">
        <f>SUM(G54)</f>
        <v>190</v>
      </c>
      <c r="H61" s="1065">
        <v>1000</v>
      </c>
      <c r="I61" s="16"/>
      <c r="J61" s="16"/>
      <c r="K61" s="16"/>
      <c r="L61" s="16"/>
      <c r="M61" s="16"/>
      <c r="N61" s="7"/>
      <c r="O61" s="102"/>
      <c r="P61" s="102"/>
      <c r="Q61" s="102"/>
      <c r="R61" s="179"/>
      <c r="S61" s="102"/>
      <c r="T61" s="104"/>
      <c r="U61" s="104"/>
    </row>
    <row r="62" spans="1:21">
      <c r="A62" s="1112"/>
      <c r="B62" s="838" t="s">
        <v>239</v>
      </c>
      <c r="C62" s="1214"/>
      <c r="D62" s="664"/>
      <c r="E62" s="374"/>
      <c r="F62" s="875">
        <v>80</v>
      </c>
      <c r="G62" s="660">
        <v>60</v>
      </c>
      <c r="H62" s="837">
        <v>60</v>
      </c>
      <c r="I62" s="279">
        <f>SUM(O62*F62)/H62</f>
        <v>12.322666666666668</v>
      </c>
      <c r="J62" s="280">
        <f>SUM(P62*F62)/H62</f>
        <v>2.7066666666666661</v>
      </c>
      <c r="K62" s="280">
        <f>SUM(Q62*F62)/H62</f>
        <v>7.84</v>
      </c>
      <c r="L62" s="280">
        <f>SUM(R62*F62)/H62</f>
        <v>105.6</v>
      </c>
      <c r="M62" s="281">
        <f>SUM(S62*F62)/H62</f>
        <v>0.47999999999999993</v>
      </c>
      <c r="N62" s="660">
        <v>38</v>
      </c>
      <c r="O62" s="121">
        <v>9.2420000000000009</v>
      </c>
      <c r="P62" s="121">
        <v>2.0299999999999998</v>
      </c>
      <c r="Q62" s="121">
        <v>5.88</v>
      </c>
      <c r="R62" s="121">
        <v>79.2</v>
      </c>
      <c r="S62" s="89">
        <v>0.36</v>
      </c>
      <c r="T62" s="104"/>
      <c r="U62" s="104"/>
    </row>
    <row r="63" spans="1:21">
      <c r="A63" s="1112"/>
      <c r="B63" s="505"/>
      <c r="C63" s="1214" t="s">
        <v>132</v>
      </c>
      <c r="D63" s="657">
        <f t="shared" ref="D63:D70" si="7">SUM(F63*T63)/H63</f>
        <v>105.33333333333333</v>
      </c>
      <c r="E63" s="249">
        <f t="shared" ref="E63:E70" si="8">SUM(F63*U63)/H63</f>
        <v>64</v>
      </c>
      <c r="F63" s="833">
        <f>SUM(F62)</f>
        <v>80</v>
      </c>
      <c r="G63" s="659"/>
      <c r="H63" s="837">
        <v>60</v>
      </c>
      <c r="I63" s="657"/>
      <c r="J63" s="669"/>
      <c r="K63" s="669"/>
      <c r="L63" s="819"/>
      <c r="M63" s="849"/>
      <c r="N63" s="660"/>
      <c r="T63" s="89">
        <v>79</v>
      </c>
      <c r="U63" s="89">
        <v>48</v>
      </c>
    </row>
    <row r="64" spans="1:21">
      <c r="A64" s="1112"/>
      <c r="B64" s="505"/>
      <c r="C64" s="1214" t="s">
        <v>61</v>
      </c>
      <c r="D64" s="657">
        <f t="shared" si="7"/>
        <v>14.666666666666666</v>
      </c>
      <c r="E64" s="249">
        <f t="shared" si="8"/>
        <v>14.666666666666666</v>
      </c>
      <c r="F64" s="833">
        <f>SUM(F62)</f>
        <v>80</v>
      </c>
      <c r="G64" s="659"/>
      <c r="H64" s="837">
        <v>60</v>
      </c>
      <c r="I64" s="657"/>
      <c r="J64" s="669"/>
      <c r="K64" s="669"/>
      <c r="L64" s="819"/>
      <c r="M64" s="849"/>
      <c r="N64" s="660"/>
      <c r="T64" s="89">
        <v>11</v>
      </c>
      <c r="U64" s="89">
        <v>11</v>
      </c>
    </row>
    <row r="65" spans="1:22">
      <c r="A65" s="1112"/>
      <c r="B65" s="505"/>
      <c r="C65" s="1214" t="s">
        <v>94</v>
      </c>
      <c r="D65" s="657">
        <f t="shared" si="7"/>
        <v>12</v>
      </c>
      <c r="E65" s="249">
        <f t="shared" si="8"/>
        <v>12</v>
      </c>
      <c r="F65" s="833">
        <f>SUM(F62)</f>
        <v>80</v>
      </c>
      <c r="G65" s="659"/>
      <c r="H65" s="837">
        <v>60</v>
      </c>
      <c r="I65" s="657"/>
      <c r="J65" s="669"/>
      <c r="K65" s="669"/>
      <c r="L65" s="819"/>
      <c r="M65" s="849"/>
      <c r="N65" s="660"/>
      <c r="T65" s="89">
        <v>9</v>
      </c>
      <c r="U65" s="89">
        <v>9</v>
      </c>
    </row>
    <row r="66" spans="1:22">
      <c r="A66" s="1112"/>
      <c r="B66" s="505"/>
      <c r="C66" s="1214" t="s">
        <v>52</v>
      </c>
      <c r="D66" s="657">
        <f t="shared" si="7"/>
        <v>0.13333333333333333</v>
      </c>
      <c r="E66" s="249">
        <f t="shared" si="8"/>
        <v>5.333333333333333</v>
      </c>
      <c r="F66" s="833">
        <f>SUM(F62)</f>
        <v>80</v>
      </c>
      <c r="G66" s="659"/>
      <c r="H66" s="837">
        <v>60</v>
      </c>
      <c r="I66" s="657"/>
      <c r="J66" s="669"/>
      <c r="K66" s="669"/>
      <c r="L66" s="819"/>
      <c r="M66" s="849"/>
      <c r="N66" s="660"/>
      <c r="T66" s="89">
        <v>0.1</v>
      </c>
      <c r="U66" s="89">
        <v>4</v>
      </c>
    </row>
    <row r="67" spans="1:22">
      <c r="A67" s="1112"/>
      <c r="B67" s="505"/>
      <c r="C67" s="1214" t="s">
        <v>82</v>
      </c>
      <c r="D67" s="657">
        <f t="shared" si="7"/>
        <v>1.3333333333333333</v>
      </c>
      <c r="E67" s="249">
        <f t="shared" si="8"/>
        <v>1.3333333333333333</v>
      </c>
      <c r="F67" s="833">
        <f>SUM(F62)</f>
        <v>80</v>
      </c>
      <c r="G67" s="659"/>
      <c r="H67" s="837">
        <v>60</v>
      </c>
      <c r="I67" s="668"/>
      <c r="J67" s="669"/>
      <c r="K67" s="669"/>
      <c r="L67" s="819"/>
      <c r="M67" s="849"/>
      <c r="N67" s="660"/>
      <c r="T67" s="89">
        <v>1</v>
      </c>
      <c r="U67" s="89">
        <v>1</v>
      </c>
    </row>
    <row r="68" spans="1:22" ht="21" thickBot="1">
      <c r="A68" s="1112"/>
      <c r="B68" s="838" t="s">
        <v>105</v>
      </c>
      <c r="C68" s="1214"/>
      <c r="D68" s="657">
        <f t="shared" si="7"/>
        <v>40</v>
      </c>
      <c r="E68" s="249">
        <f t="shared" si="8"/>
        <v>40</v>
      </c>
      <c r="F68" s="875">
        <v>40</v>
      </c>
      <c r="G68" s="660">
        <v>30</v>
      </c>
      <c r="H68" s="837">
        <v>40</v>
      </c>
      <c r="I68" s="275">
        <f>SUM(O68*F68)/H68</f>
        <v>2.81</v>
      </c>
      <c r="J68" s="276">
        <f>SUM(P68*F68)/H68</f>
        <v>3.8</v>
      </c>
      <c r="K68" s="276">
        <f>SUM(Q68*F68)/H68</f>
        <v>17.079999999999998</v>
      </c>
      <c r="L68" s="276">
        <f>SUM(R68*F68)/H68</f>
        <v>113.53</v>
      </c>
      <c r="M68" s="277">
        <f>SUM(S68*F68)/H68</f>
        <v>0</v>
      </c>
      <c r="N68" s="660">
        <v>6</v>
      </c>
      <c r="O68" s="89">
        <v>2.81</v>
      </c>
      <c r="P68" s="89">
        <v>3.8</v>
      </c>
      <c r="Q68" s="89">
        <v>17.079999999999998</v>
      </c>
      <c r="R68" s="89">
        <v>113.53</v>
      </c>
      <c r="T68" s="104">
        <v>40</v>
      </c>
      <c r="U68" s="104">
        <v>40</v>
      </c>
    </row>
    <row r="69" spans="1:22" ht="21.75" thickTop="1" thickBot="1">
      <c r="A69" s="1112"/>
      <c r="B69" s="838" t="s">
        <v>205</v>
      </c>
      <c r="C69" s="1214"/>
      <c r="D69" s="657">
        <f t="shared" si="7"/>
        <v>189</v>
      </c>
      <c r="E69" s="249">
        <f t="shared" si="8"/>
        <v>180</v>
      </c>
      <c r="F69" s="875">
        <v>180</v>
      </c>
      <c r="G69" s="660">
        <v>150</v>
      </c>
      <c r="H69" s="837">
        <v>180</v>
      </c>
      <c r="I69" s="395">
        <v>5.48</v>
      </c>
      <c r="J69" s="396">
        <v>4.88</v>
      </c>
      <c r="K69" s="396">
        <v>9.07</v>
      </c>
      <c r="L69" s="396">
        <v>102</v>
      </c>
      <c r="M69" s="281">
        <v>2.46</v>
      </c>
      <c r="N69" s="660">
        <v>71</v>
      </c>
      <c r="O69" s="426">
        <v>5.48</v>
      </c>
      <c r="P69" s="426">
        <v>4.88</v>
      </c>
      <c r="Q69" s="426">
        <v>9.07</v>
      </c>
      <c r="R69" s="426">
        <v>102</v>
      </c>
      <c r="S69" s="403">
        <v>2.46</v>
      </c>
      <c r="T69" s="104">
        <v>189</v>
      </c>
      <c r="U69" s="104">
        <v>180</v>
      </c>
    </row>
    <row r="70" spans="1:22" ht="21.75" thickTop="1" thickBot="1">
      <c r="A70" s="818"/>
      <c r="B70" s="505" t="s">
        <v>29</v>
      </c>
      <c r="C70" s="1229"/>
      <c r="D70" s="657">
        <f t="shared" si="7"/>
        <v>30</v>
      </c>
      <c r="E70" s="249">
        <f t="shared" si="8"/>
        <v>30</v>
      </c>
      <c r="F70" s="666">
        <v>30</v>
      </c>
      <c r="G70" s="493">
        <v>30</v>
      </c>
      <c r="H70" s="868">
        <v>40</v>
      </c>
      <c r="I70" s="279">
        <f>SUM(O70*F70)/H70</f>
        <v>1.125</v>
      </c>
      <c r="J70" s="280">
        <f>SUM(P70*F70)/H70</f>
        <v>9.15</v>
      </c>
      <c r="K70" s="280">
        <f>SUM(Q70*F70)/H70</f>
        <v>18.75</v>
      </c>
      <c r="L70" s="280">
        <f>SUM(R70*F70)/H70</f>
        <v>162.75</v>
      </c>
      <c r="M70" s="281">
        <f>SUM(S70*F70)/H70</f>
        <v>0</v>
      </c>
      <c r="N70" s="493">
        <v>72</v>
      </c>
      <c r="O70" s="402">
        <v>1.5</v>
      </c>
      <c r="P70" s="402">
        <v>12.2</v>
      </c>
      <c r="Q70" s="402">
        <v>25</v>
      </c>
      <c r="R70" s="402">
        <v>217</v>
      </c>
      <c r="S70" s="87"/>
      <c r="T70" s="104">
        <v>40</v>
      </c>
      <c r="U70" s="104">
        <v>40</v>
      </c>
    </row>
    <row r="71" spans="1:22" ht="21" thickBot="1">
      <c r="A71" s="818"/>
      <c r="B71" s="736" t="s">
        <v>76</v>
      </c>
      <c r="C71" s="1220"/>
      <c r="D71" s="657"/>
      <c r="E71" s="792"/>
      <c r="F71" s="677">
        <v>440</v>
      </c>
      <c r="G71" s="840">
        <v>420</v>
      </c>
      <c r="H71" s="841">
        <f>SUM(H62:H69)</f>
        <v>580</v>
      </c>
      <c r="I71" s="795">
        <f>SUM(I62:I69)</f>
        <v>20.612666666666669</v>
      </c>
      <c r="J71" s="795">
        <f>SUM(J62:J69)</f>
        <v>11.386666666666667</v>
      </c>
      <c r="K71" s="795">
        <f>SUM(K62:K69)</f>
        <v>33.989999999999995</v>
      </c>
      <c r="L71" s="795">
        <f>SUM(L62:L70)</f>
        <v>483.88</v>
      </c>
      <c r="M71" s="795">
        <f>SUM(M62:M69)</f>
        <v>2.94</v>
      </c>
      <c r="N71" s="683"/>
      <c r="O71" s="154">
        <f>SUM(O54:O69)</f>
        <v>20.262</v>
      </c>
      <c r="P71" s="154">
        <f>SUM(P54:P69)</f>
        <v>23.06</v>
      </c>
      <c r="Q71" s="154">
        <f>SUM(Q54:Q69)</f>
        <v>48.91</v>
      </c>
      <c r="R71" s="154">
        <f>SUM(R54:R69)</f>
        <v>484.33000000000004</v>
      </c>
      <c r="S71" s="154">
        <f>SUM(S54:S69)</f>
        <v>23.32</v>
      </c>
      <c r="U71" s="154"/>
    </row>
    <row r="72" spans="1:22" s="12" customFormat="1" ht="18" customHeight="1" thickBot="1">
      <c r="A72" s="548" t="s">
        <v>208</v>
      </c>
      <c r="B72" s="766" t="s">
        <v>161</v>
      </c>
      <c r="C72" s="1230"/>
      <c r="D72" s="706">
        <v>6</v>
      </c>
      <c r="E72" s="823">
        <v>6</v>
      </c>
      <c r="F72" s="671">
        <v>6</v>
      </c>
      <c r="G72" s="711">
        <v>6</v>
      </c>
      <c r="H72" s="708"/>
      <c r="I72" s="709"/>
      <c r="J72" s="707"/>
      <c r="K72" s="707"/>
      <c r="L72" s="707"/>
      <c r="M72" s="710"/>
      <c r="N72" s="711"/>
      <c r="O72" s="126"/>
      <c r="P72" s="127"/>
      <c r="Q72" s="127"/>
      <c r="R72" s="127"/>
      <c r="S72" s="128"/>
      <c r="T72" s="212"/>
      <c r="U72" s="213"/>
      <c r="V72" s="96"/>
    </row>
    <row r="73" spans="1:22" ht="21" thickBot="1">
      <c r="A73" s="712"/>
      <c r="B73" s="767" t="s">
        <v>77</v>
      </c>
      <c r="C73" s="1230"/>
      <c r="D73" s="706"/>
      <c r="E73" s="869"/>
      <c r="F73" s="870">
        <f>SUM(F24,F25,F53,F71)</f>
        <v>1961</v>
      </c>
      <c r="G73" s="871">
        <v>1710</v>
      </c>
      <c r="H73" s="872">
        <f t="shared" ref="H73:M73" si="9">SUM(H24,H25,H53,H71)</f>
        <v>10354</v>
      </c>
      <c r="I73" s="873">
        <f t="shared" si="9"/>
        <v>68.890798245614036</v>
      </c>
      <c r="J73" s="873">
        <f t="shared" si="9"/>
        <v>52.457543859649121</v>
      </c>
      <c r="K73" s="873">
        <f t="shared" si="9"/>
        <v>212.43034210526315</v>
      </c>
      <c r="L73" s="873">
        <f t="shared" si="9"/>
        <v>1737.4423099415203</v>
      </c>
      <c r="M73" s="873">
        <f t="shared" si="9"/>
        <v>22.687543859649125</v>
      </c>
      <c r="N73" s="711"/>
      <c r="O73" s="154">
        <f>SUM(O24,O25,O53,O71)</f>
        <v>62.212000000000003</v>
      </c>
      <c r="P73" s="154">
        <f>SUM(P24,P25,P53,P71)</f>
        <v>60.64</v>
      </c>
      <c r="Q73" s="154">
        <f>SUM(Q24,Q25,Q53,Q71)</f>
        <v>193.59</v>
      </c>
      <c r="R73" s="154">
        <f>SUM(R24,R25,R53,R71)</f>
        <v>1552.98</v>
      </c>
      <c r="S73" s="154">
        <f>SUM(S24,S25,S53,S71)</f>
        <v>112.63</v>
      </c>
      <c r="U73" s="154"/>
    </row>
    <row r="74" spans="1:22">
      <c r="B74" s="488"/>
      <c r="C74" s="1231"/>
      <c r="D74" s="360"/>
      <c r="E74" s="360"/>
      <c r="F74" s="19"/>
      <c r="G74" s="43"/>
      <c r="H74" s="110"/>
      <c r="I74" s="366"/>
      <c r="J74" s="366"/>
      <c r="K74" s="366"/>
      <c r="L74" s="367"/>
      <c r="M74" s="366"/>
      <c r="N74" s="19"/>
      <c r="O74" s="102"/>
      <c r="P74" s="102"/>
      <c r="Q74" s="102"/>
      <c r="R74" s="179"/>
      <c r="S74" s="102"/>
      <c r="T74" s="104"/>
      <c r="U74" s="104"/>
    </row>
    <row r="75" spans="1:22" s="73" customFormat="1">
      <c r="B75" s="489"/>
      <c r="C75" s="1232"/>
      <c r="D75" s="421">
        <v>380</v>
      </c>
      <c r="E75" s="421"/>
      <c r="F75" s="177"/>
      <c r="G75" s="131"/>
      <c r="H75" s="176"/>
      <c r="I75" s="422"/>
      <c r="J75" s="422"/>
      <c r="K75" s="422"/>
      <c r="L75" s="423"/>
      <c r="M75" s="422"/>
      <c r="N75" s="177"/>
      <c r="O75" s="102"/>
      <c r="P75" s="102"/>
      <c r="Q75" s="102"/>
      <c r="R75" s="179"/>
      <c r="S75" s="102"/>
      <c r="T75" s="104"/>
      <c r="U75" s="104"/>
    </row>
    <row r="76" spans="1:22">
      <c r="B76" s="488"/>
      <c r="C76" s="1233"/>
      <c r="D76" s="255"/>
      <c r="E76" s="255"/>
      <c r="F76" s="20"/>
      <c r="G76" s="25"/>
      <c r="H76" s="71"/>
      <c r="I76" s="283"/>
      <c r="J76" s="283"/>
      <c r="K76" s="283"/>
      <c r="L76" s="368"/>
      <c r="M76" s="283"/>
      <c r="O76" s="102"/>
      <c r="P76" s="102"/>
      <c r="Q76" s="102"/>
      <c r="R76" s="179"/>
      <c r="S76" s="102"/>
      <c r="T76" s="104"/>
      <c r="U76" s="104"/>
    </row>
    <row r="77" spans="1:22">
      <c r="B77" s="488"/>
      <c r="C77" s="1233"/>
      <c r="D77" s="255"/>
      <c r="E77" s="255"/>
      <c r="F77" s="20"/>
      <c r="G77" s="25"/>
      <c r="H77" s="71"/>
      <c r="I77" s="283"/>
      <c r="J77" s="283"/>
      <c r="K77" s="283"/>
      <c r="L77" s="368"/>
      <c r="M77" s="283"/>
      <c r="O77" s="102"/>
      <c r="P77" s="102"/>
      <c r="Q77" s="102"/>
      <c r="R77" s="179"/>
      <c r="S77" s="102"/>
      <c r="T77" s="104"/>
      <c r="U77" s="104"/>
    </row>
    <row r="78" spans="1:22">
      <c r="B78" s="488"/>
      <c r="C78" s="1233"/>
      <c r="D78" s="255"/>
      <c r="E78" s="255"/>
      <c r="F78" s="20"/>
      <c r="G78" s="25"/>
      <c r="H78" s="71"/>
      <c r="I78" s="283"/>
      <c r="J78" s="283"/>
      <c r="K78" s="283"/>
      <c r="L78" s="368"/>
      <c r="M78" s="283"/>
      <c r="O78" s="102"/>
      <c r="P78" s="102"/>
      <c r="Q78" s="102"/>
      <c r="R78" s="179"/>
      <c r="S78" s="102"/>
      <c r="T78" s="104"/>
      <c r="U78" s="104"/>
    </row>
    <row r="79" spans="1:22">
      <c r="B79" s="488"/>
      <c r="C79" s="1233"/>
      <c r="D79" s="255"/>
      <c r="E79" s="255"/>
      <c r="F79" s="20"/>
      <c r="G79" s="25"/>
      <c r="H79" s="71"/>
      <c r="I79" s="283"/>
      <c r="J79" s="283"/>
      <c r="K79" s="283"/>
      <c r="L79" s="368"/>
      <c r="M79" s="283"/>
      <c r="O79" s="102"/>
      <c r="P79" s="102"/>
      <c r="Q79" s="102"/>
      <c r="R79" s="179"/>
      <c r="S79" s="102"/>
      <c r="T79" s="104"/>
      <c r="U79" s="104"/>
    </row>
    <row r="80" spans="1:22">
      <c r="B80" s="488"/>
      <c r="C80" s="1233"/>
      <c r="D80" s="255"/>
      <c r="E80" s="255"/>
      <c r="F80" s="20"/>
      <c r="G80" s="25"/>
      <c r="H80" s="71"/>
      <c r="I80" s="283"/>
      <c r="J80" s="283"/>
      <c r="K80" s="283"/>
      <c r="L80" s="368"/>
      <c r="M80" s="283"/>
      <c r="O80" s="102"/>
      <c r="P80" s="102"/>
      <c r="Q80" s="102"/>
      <c r="R80" s="179"/>
      <c r="S80" s="102"/>
      <c r="T80" s="104"/>
      <c r="U80" s="104"/>
    </row>
    <row r="81" spans="2:21">
      <c r="B81" s="488"/>
      <c r="C81" s="1233"/>
      <c r="D81" s="255"/>
      <c r="E81" s="255"/>
      <c r="F81" s="20"/>
      <c r="G81" s="25"/>
      <c r="H81" s="71"/>
      <c r="I81" s="283"/>
      <c r="J81" s="283"/>
      <c r="K81" s="283"/>
      <c r="L81" s="368"/>
      <c r="M81" s="283"/>
      <c r="O81" s="102"/>
      <c r="P81" s="102"/>
      <c r="Q81" s="102"/>
      <c r="R81" s="179"/>
      <c r="S81" s="102"/>
      <c r="T81" s="104"/>
      <c r="U81" s="104"/>
    </row>
    <row r="82" spans="2:21">
      <c r="B82" s="488"/>
      <c r="C82" s="1233"/>
      <c r="D82" s="255"/>
      <c r="E82" s="255"/>
      <c r="F82" s="20"/>
      <c r="G82" s="25"/>
      <c r="H82" s="71"/>
      <c r="I82" s="283"/>
      <c r="J82" s="283"/>
      <c r="K82" s="283"/>
      <c r="L82" s="368"/>
      <c r="M82" s="283"/>
      <c r="O82" s="102"/>
      <c r="P82" s="102"/>
      <c r="Q82" s="102"/>
      <c r="R82" s="179"/>
      <c r="S82" s="102"/>
      <c r="T82" s="104"/>
      <c r="U82" s="104"/>
    </row>
    <row r="83" spans="2:21">
      <c r="B83" s="488"/>
      <c r="C83" s="1233"/>
      <c r="D83" s="255"/>
      <c r="E83" s="255"/>
      <c r="F83" s="20"/>
      <c r="G83" s="25"/>
      <c r="H83" s="71"/>
      <c r="I83" s="284"/>
      <c r="J83" s="284"/>
      <c r="K83" s="284"/>
      <c r="L83" s="284"/>
      <c r="M83" s="276"/>
      <c r="O83" s="121"/>
      <c r="P83" s="121"/>
      <c r="Q83" s="121"/>
      <c r="R83" s="121"/>
      <c r="S83" s="89"/>
      <c r="T83" s="104"/>
      <c r="U83" s="104"/>
    </row>
    <row r="84" spans="2:21">
      <c r="B84" s="488"/>
      <c r="C84" s="1233"/>
      <c r="D84" s="276"/>
      <c r="E84" s="276"/>
      <c r="F84" s="20"/>
      <c r="G84" s="25"/>
      <c r="H84" s="71"/>
      <c r="T84" s="89"/>
      <c r="U84" s="89"/>
    </row>
    <row r="85" spans="2:21">
      <c r="B85" s="488"/>
      <c r="C85" s="1233"/>
      <c r="D85" s="276"/>
      <c r="E85" s="276"/>
      <c r="F85" s="20"/>
      <c r="G85" s="25"/>
      <c r="H85" s="71"/>
      <c r="T85" s="89"/>
      <c r="U85" s="89"/>
    </row>
    <row r="86" spans="2:21">
      <c r="B86" s="488"/>
      <c r="C86" s="1233"/>
      <c r="D86" s="276"/>
      <c r="E86" s="276"/>
      <c r="F86" s="20"/>
      <c r="G86" s="25"/>
      <c r="H86" s="71"/>
      <c r="T86" s="89"/>
      <c r="U86" s="89"/>
    </row>
    <row r="87" spans="2:21">
      <c r="B87" s="488"/>
      <c r="C87" s="1233"/>
      <c r="D87" s="276"/>
      <c r="E87" s="276"/>
      <c r="F87" s="20"/>
      <c r="G87" s="25"/>
      <c r="H87" s="71"/>
      <c r="T87" s="89"/>
      <c r="U87" s="89"/>
    </row>
    <row r="88" spans="2:21">
      <c r="B88" s="488"/>
      <c r="C88" s="1233"/>
      <c r="D88" s="276"/>
      <c r="E88" s="276"/>
      <c r="F88" s="20"/>
      <c r="G88" s="25"/>
      <c r="H88" s="71"/>
      <c r="T88" s="89"/>
      <c r="U88" s="89"/>
    </row>
    <row r="89" spans="2:21">
      <c r="B89" s="487"/>
      <c r="C89" s="1233"/>
      <c r="D89" s="255"/>
      <c r="E89" s="255"/>
      <c r="F89" s="20"/>
      <c r="G89" s="25"/>
      <c r="H89" s="71"/>
      <c r="I89" s="276"/>
      <c r="J89" s="276"/>
      <c r="K89" s="276"/>
      <c r="L89" s="276"/>
      <c r="O89" s="89"/>
      <c r="P89" s="89"/>
      <c r="Q89" s="89"/>
      <c r="R89" s="89"/>
      <c r="T89" s="104"/>
      <c r="U89" s="104"/>
    </row>
    <row r="90" spans="2:21">
      <c r="B90" s="490"/>
      <c r="C90" s="1233"/>
      <c r="D90" s="255"/>
      <c r="E90" s="255"/>
      <c r="F90" s="20"/>
      <c r="G90" s="25"/>
      <c r="H90" s="71"/>
      <c r="I90" s="284"/>
      <c r="J90" s="284"/>
      <c r="K90" s="284"/>
      <c r="L90" s="284"/>
      <c r="M90" s="278"/>
      <c r="O90" s="121"/>
      <c r="P90" s="121"/>
      <c r="Q90" s="121"/>
      <c r="R90" s="121"/>
      <c r="S90" s="87"/>
      <c r="T90" s="104"/>
      <c r="U90" s="104"/>
    </row>
    <row r="91" spans="2:21">
      <c r="B91" s="490"/>
      <c r="C91" s="1233"/>
      <c r="D91" s="255"/>
      <c r="E91" s="255"/>
      <c r="F91" s="20"/>
      <c r="G91" s="25"/>
      <c r="H91" s="71"/>
      <c r="I91" s="278"/>
      <c r="J91" s="278"/>
      <c r="K91" s="278"/>
      <c r="L91" s="278"/>
      <c r="M91" s="278"/>
      <c r="O91" s="87"/>
      <c r="P91" s="87"/>
      <c r="Q91" s="87"/>
      <c r="R91" s="87"/>
      <c r="S91" s="87"/>
      <c r="T91" s="104"/>
      <c r="U91" s="104"/>
    </row>
    <row r="92" spans="2:21">
      <c r="B92" s="490"/>
      <c r="C92" s="1233"/>
      <c r="E92" s="255"/>
      <c r="F92" s="20"/>
      <c r="G92" s="25"/>
      <c r="H92" s="71"/>
      <c r="I92" s="278"/>
      <c r="J92" s="278"/>
      <c r="K92" s="278"/>
      <c r="L92" s="278"/>
      <c r="M92" s="278"/>
      <c r="O92" s="87"/>
      <c r="P92" s="87"/>
      <c r="Q92" s="87"/>
      <c r="R92" s="87"/>
      <c r="S92" s="87"/>
      <c r="U92" s="104"/>
    </row>
    <row r="93" spans="2:21">
      <c r="B93" s="490"/>
      <c r="C93" s="1233"/>
      <c r="D93" s="255"/>
      <c r="E93" s="255"/>
      <c r="F93" s="20"/>
      <c r="G93" s="25"/>
      <c r="H93" s="71"/>
      <c r="I93" s="278"/>
      <c r="J93" s="278"/>
      <c r="K93" s="278"/>
      <c r="L93" s="278"/>
      <c r="M93" s="278"/>
      <c r="O93" s="87"/>
      <c r="P93" s="87"/>
      <c r="Q93" s="87"/>
      <c r="R93" s="87"/>
      <c r="S93" s="87"/>
      <c r="T93" s="104"/>
      <c r="U93" s="104"/>
    </row>
    <row r="94" spans="2:21">
      <c r="B94" s="490"/>
      <c r="C94" s="1233"/>
      <c r="D94" s="255"/>
      <c r="E94" s="255"/>
      <c r="F94" s="20"/>
      <c r="G94" s="25"/>
      <c r="H94" s="71"/>
      <c r="I94" s="278"/>
      <c r="J94" s="278"/>
      <c r="K94" s="278"/>
      <c r="L94" s="278"/>
      <c r="M94" s="278"/>
      <c r="O94" s="87"/>
      <c r="P94" s="87"/>
      <c r="Q94" s="87"/>
      <c r="R94" s="87"/>
      <c r="S94" s="87"/>
      <c r="T94" s="104"/>
      <c r="U94" s="104"/>
    </row>
    <row r="95" spans="2:21">
      <c r="B95" s="488"/>
      <c r="C95" s="1233"/>
      <c r="D95" s="255"/>
      <c r="E95" s="255"/>
      <c r="F95" s="20"/>
      <c r="G95" s="25"/>
      <c r="H95" s="71"/>
      <c r="I95" s="369"/>
      <c r="J95" s="278"/>
      <c r="K95" s="278"/>
      <c r="L95" s="278"/>
      <c r="M95" s="278"/>
      <c r="O95" s="152"/>
      <c r="P95" s="87"/>
      <c r="Q95" s="87"/>
      <c r="R95" s="87"/>
      <c r="S95" s="87"/>
      <c r="T95" s="104"/>
      <c r="U95" s="104"/>
    </row>
    <row r="96" spans="2:21">
      <c r="B96" s="486"/>
      <c r="F96" s="20"/>
      <c r="G96" s="25"/>
      <c r="H96" s="71"/>
    </row>
    <row r="97" spans="6:8">
      <c r="F97" s="20"/>
      <c r="G97" s="25"/>
      <c r="H97" s="71"/>
    </row>
    <row r="98" spans="6:8">
      <c r="F98" s="20"/>
      <c r="G98" s="25"/>
      <c r="H98" s="71"/>
    </row>
    <row r="99" spans="6:8">
      <c r="F99" s="20"/>
      <c r="G99" s="25"/>
      <c r="H99" s="71"/>
    </row>
    <row r="100" spans="6:8">
      <c r="F100" s="20"/>
      <c r="G100" s="25"/>
      <c r="H100" s="71"/>
    </row>
    <row r="101" spans="6:8">
      <c r="F101" s="20"/>
      <c r="G101" s="25"/>
      <c r="H101" s="71"/>
    </row>
    <row r="102" spans="6:8">
      <c r="F102" s="20"/>
      <c r="G102" s="25"/>
      <c r="H102" s="71"/>
    </row>
    <row r="103" spans="6:8">
      <c r="F103" s="20"/>
      <c r="G103" s="25"/>
      <c r="H103" s="71"/>
    </row>
    <row r="104" spans="6:8">
      <c r="F104" s="20"/>
      <c r="G104" s="25"/>
      <c r="H104" s="71"/>
    </row>
    <row r="105" spans="6:8">
      <c r="F105" s="20"/>
      <c r="G105" s="25"/>
      <c r="H105" s="71"/>
    </row>
    <row r="106" spans="6:8">
      <c r="F106" s="20"/>
      <c r="G106" s="25"/>
      <c r="H106" s="71"/>
    </row>
    <row r="107" spans="6:8">
      <c r="F107" s="20"/>
      <c r="G107" s="25"/>
      <c r="H107" s="71"/>
    </row>
    <row r="108" spans="6:8">
      <c r="F108" s="20"/>
      <c r="G108" s="25"/>
      <c r="H108" s="71"/>
    </row>
    <row r="109" spans="6:8">
      <c r="F109" s="20"/>
      <c r="G109" s="25"/>
      <c r="H109" s="71"/>
    </row>
    <row r="110" spans="6:8">
      <c r="F110" s="20"/>
      <c r="G110" s="25"/>
      <c r="H110" s="71"/>
    </row>
    <row r="111" spans="6:8">
      <c r="F111" s="20"/>
      <c r="G111" s="25"/>
      <c r="H111" s="71"/>
    </row>
    <row r="112" spans="6:8">
      <c r="F112" s="20"/>
      <c r="G112" s="25"/>
      <c r="H112" s="71"/>
    </row>
    <row r="113" spans="6:8">
      <c r="F113" s="20"/>
      <c r="G113" s="25"/>
      <c r="H113" s="71"/>
    </row>
    <row r="114" spans="6:8">
      <c r="F114" s="20"/>
      <c r="G114" s="25"/>
      <c r="H114" s="71"/>
    </row>
    <row r="115" spans="6:8">
      <c r="F115" s="20"/>
      <c r="G115" s="25"/>
      <c r="H115" s="71"/>
    </row>
    <row r="116" spans="6:8">
      <c r="F116" s="20"/>
      <c r="G116" s="25"/>
      <c r="H116" s="71"/>
    </row>
    <row r="117" spans="6:8">
      <c r="F117" s="20"/>
      <c r="G117" s="25"/>
      <c r="H117" s="71"/>
    </row>
    <row r="118" spans="6:8">
      <c r="F118" s="20"/>
      <c r="G118" s="25"/>
      <c r="H118" s="71"/>
    </row>
    <row r="119" spans="6:8">
      <c r="F119" s="20"/>
      <c r="G119" s="25"/>
      <c r="H119" s="71"/>
    </row>
    <row r="120" spans="6:8">
      <c r="F120" s="20"/>
      <c r="G120" s="25"/>
      <c r="H120" s="71"/>
    </row>
    <row r="121" spans="6:8">
      <c r="F121" s="20"/>
      <c r="G121" s="25"/>
      <c r="H121" s="71"/>
    </row>
    <row r="122" spans="6:8">
      <c r="F122" s="20"/>
      <c r="G122" s="25"/>
      <c r="H122" s="71"/>
    </row>
    <row r="123" spans="6:8">
      <c r="F123" s="20"/>
      <c r="G123" s="25"/>
      <c r="H123" s="71"/>
    </row>
    <row r="124" spans="6:8">
      <c r="F124" s="20"/>
      <c r="G124" s="25"/>
      <c r="H124" s="71"/>
    </row>
    <row r="125" spans="6:8">
      <c r="F125" s="20"/>
      <c r="G125" s="25"/>
      <c r="H125" s="71"/>
    </row>
    <row r="126" spans="6:8">
      <c r="F126" s="20"/>
      <c r="G126" s="25"/>
      <c r="H126" s="71"/>
    </row>
    <row r="127" spans="6:8">
      <c r="F127" s="20"/>
      <c r="G127" s="25"/>
      <c r="H127" s="71"/>
    </row>
    <row r="128" spans="6:8">
      <c r="F128" s="20"/>
      <c r="G128" s="25"/>
      <c r="H128" s="71"/>
    </row>
    <row r="129" spans="6:8">
      <c r="F129" s="20"/>
      <c r="G129" s="25"/>
      <c r="H129" s="71"/>
    </row>
    <row r="130" spans="6:8">
      <c r="F130" s="20"/>
      <c r="G130" s="25"/>
      <c r="H130" s="71"/>
    </row>
    <row r="131" spans="6:8">
      <c r="F131" s="20"/>
      <c r="G131" s="25"/>
      <c r="H131" s="71"/>
    </row>
    <row r="132" spans="6:8">
      <c r="F132" s="20"/>
      <c r="G132" s="25"/>
      <c r="H132" s="71"/>
    </row>
    <row r="133" spans="6:8">
      <c r="F133" s="20"/>
      <c r="G133" s="25"/>
      <c r="H133" s="71"/>
    </row>
    <row r="134" spans="6:8">
      <c r="F134" s="20"/>
      <c r="G134" s="25"/>
      <c r="H134" s="71"/>
    </row>
    <row r="135" spans="6:8">
      <c r="F135" s="20"/>
      <c r="G135" s="25"/>
      <c r="H135" s="71"/>
    </row>
    <row r="136" spans="6:8">
      <c r="F136" s="20"/>
      <c r="G136" s="25"/>
      <c r="H136" s="71"/>
    </row>
    <row r="137" spans="6:8">
      <c r="F137" s="20"/>
      <c r="G137" s="25"/>
      <c r="H137" s="71"/>
    </row>
    <row r="138" spans="6:8">
      <c r="F138" s="20"/>
      <c r="G138" s="25"/>
      <c r="H138" s="71"/>
    </row>
    <row r="139" spans="6:8">
      <c r="F139" s="20"/>
      <c r="G139" s="25"/>
      <c r="H139" s="71"/>
    </row>
    <row r="140" spans="6:8">
      <c r="F140" s="20"/>
      <c r="G140" s="25"/>
      <c r="H140" s="71"/>
    </row>
    <row r="141" spans="6:8">
      <c r="F141" s="20"/>
      <c r="G141" s="25"/>
      <c r="H141" s="71"/>
    </row>
    <row r="142" spans="6:8">
      <c r="F142" s="20"/>
      <c r="G142" s="25"/>
      <c r="H142" s="71"/>
    </row>
    <row r="143" spans="6:8">
      <c r="F143" s="20"/>
      <c r="G143" s="25"/>
      <c r="H143" s="71"/>
    </row>
    <row r="144" spans="6:8">
      <c r="F144" s="20"/>
      <c r="G144" s="25"/>
      <c r="H144" s="71"/>
    </row>
  </sheetData>
  <mergeCells count="12">
    <mergeCell ref="A54:A69"/>
    <mergeCell ref="A5:M5"/>
    <mergeCell ref="A6:A7"/>
    <mergeCell ref="B6:B7"/>
    <mergeCell ref="H6:H7"/>
    <mergeCell ref="I6:K6"/>
    <mergeCell ref="A8:A24"/>
    <mergeCell ref="K1:M1"/>
    <mergeCell ref="K3:M3"/>
    <mergeCell ref="O6:Q6"/>
    <mergeCell ref="F6:F7"/>
    <mergeCell ref="A26:A48"/>
  </mergeCells>
  <pageMargins left="0.7" right="0.7" top="0.75" bottom="0.75" header="0.3" footer="0.3"/>
  <pageSetup paperSize="9" scale="37" orientation="portrait" r:id="rId1"/>
  <rowBreaks count="1" manualBreakCount="1">
    <brk id="7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09"/>
  <sheetViews>
    <sheetView view="pageBreakPreview" topLeftCell="A19" zoomScale="50" zoomScaleSheetLayoutView="50" workbookViewId="0">
      <selection activeCell="F100" sqref="F100:G100"/>
    </sheetView>
  </sheetViews>
  <sheetFormatPr defaultRowHeight="20.25"/>
  <cols>
    <col min="1" max="1" width="21.85546875" style="6" customWidth="1"/>
    <col min="2" max="2" width="54.28515625" style="482" customWidth="1"/>
    <col min="3" max="3" width="26.7109375" style="6" customWidth="1"/>
    <col min="4" max="5" width="21" style="254" customWidth="1"/>
    <col min="6" max="7" width="9.140625" style="6"/>
    <col min="8" max="8" width="3.7109375" style="53" customWidth="1"/>
    <col min="9" max="9" width="9.28515625" style="254" bestFit="1" customWidth="1"/>
    <col min="10" max="10" width="12.42578125" style="254" bestFit="1" customWidth="1"/>
    <col min="11" max="11" width="9.5703125" style="254" bestFit="1" customWidth="1"/>
    <col min="12" max="12" width="15.5703125" style="254" customWidth="1"/>
    <col min="13" max="13" width="14.5703125" style="254" customWidth="1"/>
    <col min="14" max="14" width="14.28515625" style="20" customWidth="1"/>
    <col min="15" max="17" width="9.140625" style="73"/>
    <col min="18" max="18" width="15.5703125" style="73" customWidth="1"/>
    <col min="19" max="19" width="14.5703125" style="73" customWidth="1"/>
    <col min="20" max="23" width="9.140625" style="73"/>
    <col min="24" max="24" width="9.140625" style="5"/>
    <col min="25" max="16384" width="9.140625" style="6"/>
  </cols>
  <sheetData>
    <row r="1" spans="1:23" s="2" customFormat="1" ht="45" customHeight="1">
      <c r="B1" s="484"/>
      <c r="D1" s="244"/>
      <c r="E1" s="244"/>
      <c r="H1" s="51"/>
      <c r="I1" s="244"/>
      <c r="J1" s="244"/>
      <c r="K1" s="1167" t="s">
        <v>260</v>
      </c>
      <c r="L1" s="1167"/>
      <c r="M1" s="1167"/>
      <c r="N1" s="467"/>
      <c r="O1" s="73"/>
      <c r="P1" s="73"/>
      <c r="Q1" s="73"/>
      <c r="R1" s="73"/>
      <c r="S1" s="73"/>
      <c r="T1" s="73"/>
      <c r="U1" s="73"/>
      <c r="V1" s="73"/>
      <c r="W1" s="73"/>
    </row>
    <row r="2" spans="1:23" s="2" customFormat="1" ht="45" customHeight="1">
      <c r="B2" s="484"/>
      <c r="D2" s="244"/>
      <c r="E2" s="244"/>
      <c r="H2" s="51"/>
      <c r="I2" s="244"/>
      <c r="J2" s="244"/>
      <c r="K2" s="960" t="s">
        <v>31</v>
      </c>
      <c r="L2" s="960"/>
      <c r="M2" s="960"/>
      <c r="N2" s="467"/>
      <c r="O2" s="73"/>
      <c r="P2" s="73"/>
      <c r="Q2" s="73"/>
      <c r="R2" s="73"/>
      <c r="S2" s="73"/>
      <c r="T2" s="73"/>
      <c r="U2" s="73"/>
      <c r="V2" s="73"/>
      <c r="W2" s="73"/>
    </row>
    <row r="3" spans="1:23" s="2" customFormat="1" ht="36" customHeight="1">
      <c r="B3" s="484"/>
      <c r="D3" s="244"/>
      <c r="E3" s="244"/>
      <c r="H3" s="51"/>
      <c r="I3" s="244"/>
      <c r="J3" s="244"/>
      <c r="K3" s="1167" t="s">
        <v>32</v>
      </c>
      <c r="L3" s="1167"/>
      <c r="M3" s="1167"/>
      <c r="N3" s="467"/>
      <c r="O3" s="73"/>
      <c r="P3" s="73"/>
      <c r="Q3" s="73"/>
      <c r="R3" s="73"/>
      <c r="S3" s="73"/>
      <c r="T3" s="73"/>
      <c r="U3" s="73"/>
      <c r="V3" s="73"/>
      <c r="W3" s="73"/>
    </row>
    <row r="4" spans="1:23" s="2" customFormat="1" ht="45" customHeight="1">
      <c r="B4" s="484"/>
      <c r="D4" s="244"/>
      <c r="E4" s="244"/>
      <c r="H4" s="51"/>
      <c r="I4" s="244"/>
      <c r="J4" s="244"/>
      <c r="K4" s="961"/>
      <c r="L4" s="961"/>
      <c r="M4" s="961"/>
      <c r="N4" s="467"/>
      <c r="O4" s="73"/>
      <c r="P4" s="73"/>
      <c r="Q4" s="73"/>
      <c r="R4" s="73"/>
      <c r="S4" s="73"/>
      <c r="T4" s="73"/>
      <c r="U4" s="73"/>
      <c r="V4" s="73"/>
      <c r="W4" s="73"/>
    </row>
    <row r="5" spans="1:23" ht="73.5" customHeight="1" thickBot="1">
      <c r="A5" s="1168" t="s">
        <v>267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42"/>
    </row>
    <row r="6" spans="1:23" ht="19.5" thickBot="1">
      <c r="A6" s="1109" t="s">
        <v>0</v>
      </c>
      <c r="B6" s="1163" t="s">
        <v>1</v>
      </c>
      <c r="C6" s="502"/>
      <c r="D6" s="370"/>
      <c r="E6" s="371"/>
      <c r="F6" s="1139" t="s">
        <v>221</v>
      </c>
      <c r="G6" s="502" t="s">
        <v>222</v>
      </c>
      <c r="H6" s="1113" t="s">
        <v>2</v>
      </c>
      <c r="I6" s="1115" t="s">
        <v>3</v>
      </c>
      <c r="J6" s="1116"/>
      <c r="K6" s="1117"/>
      <c r="L6" s="643" t="s">
        <v>5</v>
      </c>
      <c r="M6" s="644" t="s">
        <v>4</v>
      </c>
      <c r="N6" s="645" t="s">
        <v>7</v>
      </c>
      <c r="O6" s="1118" t="s">
        <v>3</v>
      </c>
      <c r="P6" s="1118"/>
      <c r="Q6" s="1118"/>
      <c r="R6" s="73" t="s">
        <v>5</v>
      </c>
      <c r="S6" s="73" t="s">
        <v>4</v>
      </c>
    </row>
    <row r="7" spans="1:23" ht="19.5" thickBot="1">
      <c r="A7" s="1110"/>
      <c r="B7" s="1169"/>
      <c r="C7" s="503"/>
      <c r="D7" s="372"/>
      <c r="E7" s="373"/>
      <c r="F7" s="1140"/>
      <c r="G7" s="503"/>
      <c r="H7" s="1114"/>
      <c r="I7" s="646" t="s">
        <v>9</v>
      </c>
      <c r="J7" s="647" t="s">
        <v>10</v>
      </c>
      <c r="K7" s="646" t="s">
        <v>11</v>
      </c>
      <c r="L7" s="648" t="s">
        <v>6</v>
      </c>
      <c r="M7" s="647"/>
      <c r="N7" s="649" t="s">
        <v>8</v>
      </c>
      <c r="O7" s="73" t="s">
        <v>9</v>
      </c>
      <c r="P7" s="73" t="s">
        <v>10</v>
      </c>
      <c r="Q7" s="73" t="s">
        <v>11</v>
      </c>
      <c r="R7" s="73" t="s">
        <v>6</v>
      </c>
    </row>
    <row r="8" spans="1:23" ht="21" thickBot="1">
      <c r="A8" s="499" t="s">
        <v>12</v>
      </c>
      <c r="B8" s="777" t="s">
        <v>144</v>
      </c>
      <c r="C8" s="689"/>
      <c r="D8" s="778"/>
      <c r="E8" s="446"/>
      <c r="F8" s="1365">
        <v>155</v>
      </c>
      <c r="G8" s="654">
        <v>125</v>
      </c>
      <c r="H8" s="832">
        <v>155</v>
      </c>
      <c r="I8" s="272">
        <f>SUM(O8*F8)/H8</f>
        <v>18.100000000000001</v>
      </c>
      <c r="J8" s="273">
        <f>SUM(P8*F8)/H8</f>
        <v>30.8</v>
      </c>
      <c r="K8" s="273">
        <f>SUM(Q8*F8)/H8</f>
        <v>2.4</v>
      </c>
      <c r="L8" s="273">
        <f>SUM(R8*F8)/H8</f>
        <v>268</v>
      </c>
      <c r="M8" s="274">
        <f>SUM(S8*F8)/H8</f>
        <v>0.34</v>
      </c>
      <c r="N8" s="874">
        <v>2</v>
      </c>
      <c r="O8" s="87">
        <v>18.100000000000001</v>
      </c>
      <c r="P8" s="87">
        <v>30.8</v>
      </c>
      <c r="Q8" s="87">
        <v>2.4</v>
      </c>
      <c r="R8" s="87">
        <v>268</v>
      </c>
      <c r="S8" s="87">
        <v>0.34</v>
      </c>
    </row>
    <row r="9" spans="1:23" ht="21" thickBot="1">
      <c r="A9" s="500"/>
      <c r="B9" s="512"/>
      <c r="C9" s="663" t="s">
        <v>52</v>
      </c>
      <c r="D9" s="657">
        <f>SUM(F9*T9)/H9</f>
        <v>1.2</v>
      </c>
      <c r="E9" s="249">
        <f>SUM(F9*U9)/H9</f>
        <v>48</v>
      </c>
      <c r="F9" s="934">
        <f>SUM(F8)</f>
        <v>155</v>
      </c>
      <c r="G9" s="834"/>
      <c r="H9" s="832">
        <v>155</v>
      </c>
      <c r="I9" s="361"/>
      <c r="J9" s="313"/>
      <c r="K9" s="313"/>
      <c r="L9" s="313"/>
      <c r="M9" s="362"/>
      <c r="N9" s="875"/>
      <c r="O9" s="87"/>
      <c r="P9" s="87"/>
      <c r="Q9" s="87"/>
      <c r="R9" s="87"/>
      <c r="S9" s="87"/>
      <c r="T9" s="73">
        <v>1.2</v>
      </c>
      <c r="U9" s="73">
        <v>48</v>
      </c>
    </row>
    <row r="10" spans="1:23" ht="21" thickBot="1">
      <c r="A10" s="500"/>
      <c r="B10" s="505"/>
      <c r="C10" s="663" t="s">
        <v>34</v>
      </c>
      <c r="D10" s="657">
        <f>SUM(F10*T10)/H10</f>
        <v>100</v>
      </c>
      <c r="E10" s="249">
        <f>SUM(F10*U10)/H10</f>
        <v>100</v>
      </c>
      <c r="F10" s="934">
        <f>SUM(F8)</f>
        <v>155</v>
      </c>
      <c r="G10" s="834"/>
      <c r="H10" s="832">
        <v>155</v>
      </c>
      <c r="I10" s="361"/>
      <c r="J10" s="313"/>
      <c r="K10" s="313"/>
      <c r="L10" s="313"/>
      <c r="M10" s="362"/>
      <c r="N10" s="875"/>
      <c r="O10" s="87"/>
      <c r="P10" s="87"/>
      <c r="Q10" s="87"/>
      <c r="R10" s="87"/>
      <c r="S10" s="87"/>
      <c r="T10" s="73">
        <v>100</v>
      </c>
      <c r="U10" s="73">
        <v>100</v>
      </c>
    </row>
    <row r="11" spans="1:23" ht="21" thickBot="1">
      <c r="A11" s="500"/>
      <c r="B11" s="839"/>
      <c r="C11" s="663" t="s">
        <v>35</v>
      </c>
      <c r="D11" s="657">
        <f>SUM(F11*T11)/H11</f>
        <v>5</v>
      </c>
      <c r="E11" s="249">
        <f>SUM(F11*U11)/H11</f>
        <v>5</v>
      </c>
      <c r="F11" s="934">
        <f>SUM(F8)</f>
        <v>155</v>
      </c>
      <c r="G11" s="834"/>
      <c r="H11" s="832">
        <v>155</v>
      </c>
      <c r="I11" s="312"/>
      <c r="J11" s="313"/>
      <c r="K11" s="313"/>
      <c r="L11" s="313"/>
      <c r="M11" s="277"/>
      <c r="N11" s="875"/>
      <c r="O11" s="87"/>
      <c r="P11" s="87"/>
      <c r="Q11" s="87"/>
      <c r="R11" s="87"/>
      <c r="S11" s="87"/>
      <c r="T11" s="73">
        <v>5</v>
      </c>
      <c r="U11" s="73">
        <v>5</v>
      </c>
    </row>
    <row r="12" spans="1:23" ht="21.75" thickTop="1" thickBot="1">
      <c r="A12" s="500"/>
      <c r="B12" s="505" t="s">
        <v>258</v>
      </c>
      <c r="C12" s="663"/>
      <c r="D12" s="664"/>
      <c r="E12" s="374"/>
      <c r="F12" s="935"/>
      <c r="G12" s="660">
        <v>40</v>
      </c>
      <c r="H12" s="837">
        <v>60</v>
      </c>
      <c r="I12" s="553">
        <v>0.84</v>
      </c>
      <c r="J12" s="554">
        <v>3.04</v>
      </c>
      <c r="K12" s="554">
        <v>5.19</v>
      </c>
      <c r="L12" s="954">
        <v>51.54</v>
      </c>
      <c r="M12" s="281">
        <v>26.8</v>
      </c>
      <c r="N12" s="875">
        <v>54</v>
      </c>
      <c r="O12" s="121">
        <v>1.79</v>
      </c>
      <c r="P12" s="121">
        <v>3.11</v>
      </c>
      <c r="Q12" s="121">
        <v>3.75</v>
      </c>
      <c r="R12" s="121">
        <v>50.16</v>
      </c>
      <c r="S12" s="87">
        <v>6.6</v>
      </c>
    </row>
    <row r="13" spans="1:23" ht="20.25" customHeight="1" thickTop="1">
      <c r="A13" s="952"/>
      <c r="B13" s="953" t="s">
        <v>280</v>
      </c>
      <c r="C13" s="663" t="s">
        <v>257</v>
      </c>
      <c r="D13" s="664">
        <v>60</v>
      </c>
      <c r="E13" s="374">
        <v>47.3</v>
      </c>
      <c r="F13" s="935"/>
      <c r="G13" s="836"/>
      <c r="H13" s="837"/>
      <c r="I13" s="279"/>
      <c r="J13" s="280"/>
      <c r="K13" s="280"/>
      <c r="L13" s="280"/>
      <c r="M13" s="281"/>
      <c r="N13" s="875"/>
      <c r="O13" s="121"/>
      <c r="P13" s="121"/>
      <c r="Q13" s="121"/>
      <c r="R13" s="121"/>
      <c r="S13" s="87"/>
    </row>
    <row r="14" spans="1:23">
      <c r="A14" s="952"/>
      <c r="B14" s="953" t="s">
        <v>315</v>
      </c>
      <c r="C14" s="663" t="s">
        <v>42</v>
      </c>
      <c r="D14" s="664">
        <v>15</v>
      </c>
      <c r="E14" s="374">
        <v>12</v>
      </c>
      <c r="F14" s="935"/>
      <c r="G14" s="836"/>
      <c r="H14" s="837"/>
      <c r="I14" s="279"/>
      <c r="J14" s="280"/>
      <c r="K14" s="280"/>
      <c r="L14" s="280"/>
      <c r="M14" s="281"/>
      <c r="N14" s="875"/>
      <c r="O14" s="121"/>
      <c r="P14" s="121"/>
      <c r="Q14" s="121"/>
      <c r="R14" s="121"/>
      <c r="S14" s="87"/>
    </row>
    <row r="15" spans="1:23">
      <c r="A15" s="952"/>
      <c r="B15" s="953"/>
      <c r="C15" s="663" t="s">
        <v>259</v>
      </c>
      <c r="D15" s="664">
        <v>0.18</v>
      </c>
      <c r="E15" s="374">
        <v>0.18</v>
      </c>
      <c r="F15" s="935"/>
      <c r="G15" s="836"/>
      <c r="H15" s="837"/>
      <c r="I15" s="279"/>
      <c r="J15" s="280"/>
      <c r="K15" s="280"/>
      <c r="L15" s="280"/>
      <c r="M15" s="281"/>
      <c r="N15" s="875"/>
      <c r="O15" s="121"/>
      <c r="P15" s="121"/>
      <c r="Q15" s="121"/>
      <c r="R15" s="121"/>
      <c r="S15" s="87"/>
    </row>
    <row r="16" spans="1:23">
      <c r="A16" s="952"/>
      <c r="B16" s="953"/>
      <c r="C16" s="663" t="s">
        <v>37</v>
      </c>
      <c r="D16" s="664">
        <v>5.82</v>
      </c>
      <c r="E16" s="374">
        <v>5.82</v>
      </c>
      <c r="F16" s="935"/>
      <c r="G16" s="836"/>
      <c r="H16" s="837"/>
      <c r="I16" s="279"/>
      <c r="J16" s="280"/>
      <c r="K16" s="280"/>
      <c r="L16" s="280"/>
      <c r="M16" s="281"/>
      <c r="N16" s="875"/>
      <c r="O16" s="121"/>
      <c r="P16" s="121"/>
      <c r="Q16" s="121"/>
      <c r="R16" s="121"/>
      <c r="S16" s="87"/>
    </row>
    <row r="17" spans="1:21">
      <c r="A17" s="952"/>
      <c r="B17" s="953"/>
      <c r="C17" s="663" t="s">
        <v>36</v>
      </c>
      <c r="D17" s="664">
        <v>3</v>
      </c>
      <c r="E17" s="374">
        <v>3</v>
      </c>
      <c r="F17" s="935"/>
      <c r="G17" s="836"/>
      <c r="H17" s="837"/>
      <c r="I17" s="279"/>
      <c r="J17" s="280"/>
      <c r="K17" s="280"/>
      <c r="L17" s="280"/>
      <c r="M17" s="281"/>
      <c r="N17" s="875"/>
      <c r="O17" s="121"/>
      <c r="P17" s="121"/>
      <c r="Q17" s="121"/>
      <c r="R17" s="121"/>
      <c r="S17" s="87"/>
    </row>
    <row r="18" spans="1:21">
      <c r="A18" s="952"/>
      <c r="B18" s="953"/>
      <c r="C18" s="702" t="s">
        <v>92</v>
      </c>
      <c r="D18" s="1006">
        <v>3</v>
      </c>
      <c r="E18" s="375">
        <v>3</v>
      </c>
      <c r="F18" s="935"/>
      <c r="G18" s="836"/>
      <c r="H18" s="837"/>
      <c r="I18" s="279"/>
      <c r="J18" s="280"/>
      <c r="K18" s="280"/>
      <c r="L18" s="280"/>
      <c r="M18" s="281"/>
      <c r="N18" s="875"/>
      <c r="O18" s="121"/>
      <c r="P18" s="121"/>
      <c r="Q18" s="121"/>
      <c r="R18" s="121"/>
      <c r="S18" s="87"/>
    </row>
    <row r="19" spans="1:21">
      <c r="A19" s="999"/>
      <c r="B19" s="969" t="s">
        <v>335</v>
      </c>
      <c r="C19" s="663"/>
      <c r="D19" s="664"/>
      <c r="E19" s="276"/>
      <c r="F19" s="970">
        <v>60</v>
      </c>
      <c r="G19" s="836"/>
      <c r="H19" s="837"/>
      <c r="I19" s="279">
        <v>1.78</v>
      </c>
      <c r="J19" s="280">
        <v>3.11</v>
      </c>
      <c r="K19" s="280">
        <v>3.75</v>
      </c>
      <c r="L19" s="280">
        <v>50.16</v>
      </c>
      <c r="M19" s="281">
        <v>6.6</v>
      </c>
      <c r="N19" s="875">
        <v>105</v>
      </c>
      <c r="O19" s="121"/>
      <c r="P19" s="121"/>
      <c r="Q19" s="121"/>
      <c r="R19" s="121"/>
      <c r="S19" s="87"/>
    </row>
    <row r="20" spans="1:21">
      <c r="A20" s="999"/>
      <c r="B20" s="971" t="s">
        <v>336</v>
      </c>
      <c r="C20" s="663" t="s">
        <v>337</v>
      </c>
      <c r="D20" s="664">
        <v>87.72</v>
      </c>
      <c r="E20" s="276">
        <v>57</v>
      </c>
      <c r="F20" s="942"/>
      <c r="G20" s="836"/>
      <c r="H20" s="837"/>
      <c r="I20" s="279"/>
      <c r="J20" s="280"/>
      <c r="K20" s="280"/>
      <c r="L20" s="280"/>
      <c r="M20" s="281"/>
      <c r="N20" s="875"/>
      <c r="O20" s="121"/>
      <c r="P20" s="121"/>
      <c r="Q20" s="121"/>
      <c r="R20" s="121"/>
      <c r="S20" s="87"/>
    </row>
    <row r="21" spans="1:21">
      <c r="A21" s="999"/>
      <c r="B21" s="971" t="s">
        <v>245</v>
      </c>
      <c r="C21" s="663" t="s">
        <v>92</v>
      </c>
      <c r="D21" s="664">
        <v>0.81</v>
      </c>
      <c r="E21" s="276">
        <v>0.6</v>
      </c>
      <c r="F21" s="942"/>
      <c r="G21" s="836"/>
      <c r="H21" s="837"/>
      <c r="I21" s="279"/>
      <c r="J21" s="280"/>
      <c r="K21" s="280"/>
      <c r="L21" s="280"/>
      <c r="M21" s="281"/>
      <c r="N21" s="875"/>
      <c r="O21" s="121"/>
      <c r="P21" s="121"/>
      <c r="Q21" s="121"/>
      <c r="R21" s="121"/>
      <c r="S21" s="87"/>
    </row>
    <row r="22" spans="1:21">
      <c r="A22" s="999"/>
      <c r="B22" s="972"/>
      <c r="C22" s="663" t="s">
        <v>240</v>
      </c>
      <c r="D22" s="664">
        <v>3</v>
      </c>
      <c r="E22" s="276">
        <v>3</v>
      </c>
      <c r="F22" s="942"/>
      <c r="G22" s="836"/>
      <c r="H22" s="837"/>
      <c r="I22" s="279"/>
      <c r="J22" s="280"/>
      <c r="K22" s="280"/>
      <c r="L22" s="280"/>
      <c r="M22" s="281"/>
      <c r="N22" s="875"/>
      <c r="O22" s="121"/>
      <c r="P22" s="121"/>
      <c r="Q22" s="121"/>
      <c r="R22" s="121"/>
      <c r="S22" s="87"/>
    </row>
    <row r="23" spans="1:21" ht="24.75" customHeight="1">
      <c r="A23" s="500"/>
      <c r="B23" s="838" t="s">
        <v>96</v>
      </c>
      <c r="C23" s="663"/>
      <c r="D23" s="664"/>
      <c r="E23" s="374"/>
      <c r="F23" s="944">
        <v>180</v>
      </c>
      <c r="G23" s="660">
        <v>150</v>
      </c>
      <c r="H23" s="837">
        <v>180</v>
      </c>
      <c r="I23" s="279">
        <f>SUM(O26*F23)/H23</f>
        <v>5.9999999999999991E-2</v>
      </c>
      <c r="J23" s="280">
        <f>SUM(P26*F23)/H23</f>
        <v>0.02</v>
      </c>
      <c r="K23" s="280">
        <f>SUM(Q26*F23)/H23</f>
        <v>9.99</v>
      </c>
      <c r="L23" s="280">
        <f>SUM(R26*F23)/H23</f>
        <v>40</v>
      </c>
      <c r="M23" s="281">
        <f>SUM(S26*F23)/H23</f>
        <v>2.9999999999999995E-2</v>
      </c>
      <c r="N23" s="875">
        <v>79</v>
      </c>
      <c r="O23" s="87"/>
      <c r="P23" s="87"/>
      <c r="Q23" s="87"/>
      <c r="R23" s="87"/>
      <c r="S23" s="87"/>
      <c r="T23" s="73">
        <v>90</v>
      </c>
      <c r="U23" s="73">
        <v>57</v>
      </c>
    </row>
    <row r="24" spans="1:21">
      <c r="A24" s="500"/>
      <c r="B24" s="512"/>
      <c r="C24" s="694" t="s">
        <v>108</v>
      </c>
      <c r="D24" s="657">
        <f>SUM(F24*T27)/H24</f>
        <v>1</v>
      </c>
      <c r="E24" s="249">
        <f>SUM(F24*U27)/H24</f>
        <v>1</v>
      </c>
      <c r="F24" s="934">
        <f>SUM(F23)</f>
        <v>180</v>
      </c>
      <c r="G24" s="659"/>
      <c r="H24" s="837">
        <v>180</v>
      </c>
      <c r="I24" s="361"/>
      <c r="J24" s="313"/>
      <c r="K24" s="313"/>
      <c r="L24" s="313"/>
      <c r="M24" s="362"/>
      <c r="N24" s="875"/>
      <c r="O24" s="87"/>
      <c r="P24" s="87"/>
      <c r="Q24" s="87"/>
      <c r="R24" s="87"/>
      <c r="S24" s="87"/>
      <c r="T24" s="73">
        <v>4</v>
      </c>
      <c r="U24" s="73">
        <v>4</v>
      </c>
    </row>
    <row r="25" spans="1:21">
      <c r="A25" s="500"/>
      <c r="B25" s="512"/>
      <c r="C25" s="694" t="s">
        <v>73</v>
      </c>
      <c r="D25" s="657">
        <f>SUM(F25*T28)/H25</f>
        <v>10</v>
      </c>
      <c r="E25" s="249">
        <f>SUM(F25*U28)/H25</f>
        <v>10</v>
      </c>
      <c r="F25" s="934">
        <f>SUM(F23)</f>
        <v>180</v>
      </c>
      <c r="G25" s="659"/>
      <c r="H25" s="837">
        <v>180</v>
      </c>
      <c r="I25" s="361"/>
      <c r="J25" s="313"/>
      <c r="K25" s="313"/>
      <c r="L25" s="313"/>
      <c r="M25" s="362"/>
      <c r="N25" s="875"/>
      <c r="O25" s="87"/>
      <c r="P25" s="87"/>
      <c r="Q25" s="87"/>
      <c r="R25" s="87"/>
      <c r="S25" s="87"/>
      <c r="T25" s="73">
        <v>0.81</v>
      </c>
      <c r="U25" s="73">
        <v>0.6</v>
      </c>
    </row>
    <row r="26" spans="1:21">
      <c r="A26" s="500"/>
      <c r="B26" s="850"/>
      <c r="C26" s="694" t="s">
        <v>71</v>
      </c>
      <c r="D26" s="657">
        <f>SUM(F26*T29)/H26</f>
        <v>150</v>
      </c>
      <c r="E26" s="249">
        <f>SUM(F26*U29)/H26</f>
        <v>150</v>
      </c>
      <c r="F26" s="934">
        <f>SUM(F23)</f>
        <v>180</v>
      </c>
      <c r="G26" s="659"/>
      <c r="H26" s="837">
        <v>180</v>
      </c>
      <c r="I26" s="312"/>
      <c r="J26" s="313"/>
      <c r="K26" s="313"/>
      <c r="L26" s="313"/>
      <c r="M26" s="277"/>
      <c r="N26" s="875"/>
      <c r="O26" s="121">
        <v>0.06</v>
      </c>
      <c r="P26" s="121">
        <v>0.02</v>
      </c>
      <c r="Q26" s="121">
        <v>9.99</v>
      </c>
      <c r="R26" s="121">
        <v>40</v>
      </c>
      <c r="S26" s="87">
        <v>0.03</v>
      </c>
    </row>
    <row r="27" spans="1:21">
      <c r="A27" s="500"/>
      <c r="B27" s="876" t="s">
        <v>15</v>
      </c>
      <c r="C27" s="667"/>
      <c r="D27" s="657"/>
      <c r="E27" s="819"/>
      <c r="F27" s="944">
        <v>25</v>
      </c>
      <c r="G27" s="660">
        <v>23</v>
      </c>
      <c r="H27" s="837">
        <v>25</v>
      </c>
      <c r="I27" s="279">
        <f>SUM(O30*F27)/H27</f>
        <v>3.25</v>
      </c>
      <c r="J27" s="280">
        <f>SUM(P30*F27)/H27</f>
        <v>4.4800000000000004</v>
      </c>
      <c r="K27" s="280">
        <f>SUM(Q30*F27)/H27</f>
        <v>31.14</v>
      </c>
      <c r="L27" s="280">
        <f>SUM(R30*F27)/H27</f>
        <v>168.2</v>
      </c>
      <c r="M27" s="281">
        <f>SUM(S30*F27)/H27</f>
        <v>0.4</v>
      </c>
      <c r="N27" s="875" t="s">
        <v>97</v>
      </c>
      <c r="O27" s="87"/>
      <c r="P27" s="87"/>
      <c r="Q27" s="87"/>
      <c r="R27" s="87"/>
      <c r="S27" s="87"/>
      <c r="T27" s="73">
        <v>1</v>
      </c>
      <c r="U27" s="73">
        <v>1</v>
      </c>
    </row>
    <row r="28" spans="1:21">
      <c r="A28" s="500"/>
      <c r="B28" s="877"/>
      <c r="C28" s="667" t="s">
        <v>50</v>
      </c>
      <c r="D28" s="657">
        <f>SUM(F28*T31)/H28</f>
        <v>20</v>
      </c>
      <c r="E28" s="249">
        <f>SUM(F28*U31)/H28</f>
        <v>20</v>
      </c>
      <c r="F28" s="934">
        <f>SUM(F27)</f>
        <v>25</v>
      </c>
      <c r="G28" s="659"/>
      <c r="H28" s="837">
        <v>25</v>
      </c>
      <c r="I28" s="668"/>
      <c r="J28" s="669"/>
      <c r="K28" s="669"/>
      <c r="L28" s="669"/>
      <c r="M28" s="670"/>
      <c r="N28" s="875"/>
      <c r="O28" s="87"/>
      <c r="P28" s="87"/>
      <c r="Q28" s="87"/>
      <c r="R28" s="87"/>
      <c r="S28" s="87"/>
      <c r="T28" s="73">
        <v>10</v>
      </c>
      <c r="U28" s="73">
        <v>10</v>
      </c>
    </row>
    <row r="29" spans="1:21" ht="21" thickBot="1">
      <c r="A29" s="500"/>
      <c r="B29" s="768"/>
      <c r="C29" s="878" t="s">
        <v>51</v>
      </c>
      <c r="D29" s="657">
        <f>SUM(F29*T32)/H29</f>
        <v>5</v>
      </c>
      <c r="E29" s="249">
        <f>SUM(F29*U32)/H29</f>
        <v>5</v>
      </c>
      <c r="F29" s="936">
        <f>SUM(F27)</f>
        <v>25</v>
      </c>
      <c r="G29" s="864"/>
      <c r="H29" s="837">
        <v>25</v>
      </c>
      <c r="I29" s="673"/>
      <c r="J29" s="674"/>
      <c r="K29" s="674"/>
      <c r="L29" s="674"/>
      <c r="M29" s="879"/>
      <c r="N29" s="880"/>
      <c r="O29" s="87"/>
      <c r="P29" s="87"/>
      <c r="Q29" s="87"/>
      <c r="R29" s="87"/>
      <c r="S29" s="87"/>
      <c r="T29" s="73">
        <v>150</v>
      </c>
      <c r="U29" s="73">
        <v>150</v>
      </c>
    </row>
    <row r="30" spans="1:21" ht="18" customHeight="1" thickBot="1">
      <c r="A30" s="684"/>
      <c r="B30" s="736" t="s">
        <v>76</v>
      </c>
      <c r="C30" s="816"/>
      <c r="D30" s="679"/>
      <c r="E30" s="679"/>
      <c r="F30" s="937">
        <f>SUM(F8,F12,F23,F27)</f>
        <v>360</v>
      </c>
      <c r="G30" s="683">
        <v>338</v>
      </c>
      <c r="H30" s="844">
        <f t="shared" ref="H30:M30" si="0">SUM(H8:H27)</f>
        <v>1425</v>
      </c>
      <c r="I30" s="881">
        <f t="shared" si="0"/>
        <v>24.03</v>
      </c>
      <c r="J30" s="881">
        <f t="shared" si="0"/>
        <v>41.45</v>
      </c>
      <c r="K30" s="881">
        <f t="shared" si="0"/>
        <v>52.47</v>
      </c>
      <c r="L30" s="881">
        <f t="shared" si="0"/>
        <v>577.90000000000009</v>
      </c>
      <c r="M30" s="881">
        <f t="shared" si="0"/>
        <v>34.17</v>
      </c>
      <c r="N30" s="843"/>
      <c r="O30" s="73">
        <v>3.25</v>
      </c>
      <c r="P30" s="73">
        <v>4.4800000000000004</v>
      </c>
      <c r="Q30" s="73">
        <v>31.14</v>
      </c>
      <c r="R30" s="73">
        <v>168.2</v>
      </c>
      <c r="S30" s="73">
        <v>0.4</v>
      </c>
    </row>
    <row r="31" spans="1:21" ht="18" customHeight="1" thickBot="1">
      <c r="A31" s="496" t="s">
        <v>16</v>
      </c>
      <c r="B31" s="994" t="s">
        <v>289</v>
      </c>
      <c r="C31" s="686"/>
      <c r="D31" s="842">
        <v>100</v>
      </c>
      <c r="E31" s="385">
        <v>90</v>
      </c>
      <c r="F31" s="937">
        <v>100</v>
      </c>
      <c r="G31" s="683">
        <v>80</v>
      </c>
      <c r="H31" s="681">
        <v>180</v>
      </c>
      <c r="I31" s="272">
        <f>SUM(O34*F31)/H31</f>
        <v>0.05</v>
      </c>
      <c r="J31" s="273">
        <f>SUM(P34*F31)/H31</f>
        <v>0</v>
      </c>
      <c r="K31" s="273">
        <f>SUM(Q34*F31)/H31</f>
        <v>10.1</v>
      </c>
      <c r="L31" s="273">
        <f>SUM(R34*F31)/H31</f>
        <v>42.222222222222221</v>
      </c>
      <c r="M31" s="274">
        <f>SUM(S34*F31)/H31</f>
        <v>2</v>
      </c>
      <c r="N31" s="683">
        <v>83</v>
      </c>
      <c r="T31" s="73">
        <v>20</v>
      </c>
      <c r="U31" s="73">
        <v>20</v>
      </c>
    </row>
    <row r="32" spans="1:21" ht="18" customHeight="1">
      <c r="A32" s="1014" t="s">
        <v>18</v>
      </c>
      <c r="B32" s="995"/>
      <c r="C32" s="689"/>
      <c r="D32" s="1001"/>
      <c r="E32" s="1001"/>
      <c r="F32" s="947"/>
      <c r="G32" s="847"/>
      <c r="H32" s="834"/>
      <c r="I32" s="668"/>
      <c r="J32" s="669"/>
      <c r="K32" s="669"/>
      <c r="L32" s="669"/>
      <c r="M32" s="670"/>
      <c r="N32" s="800"/>
      <c r="O32" s="73">
        <f t="shared" ref="O32:S33" si="1">SUM(O7:O29)</f>
        <v>19.95</v>
      </c>
      <c r="P32" s="73">
        <f t="shared" si="1"/>
        <v>33.930000000000007</v>
      </c>
      <c r="Q32" s="73">
        <f t="shared" si="1"/>
        <v>16.14</v>
      </c>
      <c r="R32" s="73">
        <f t="shared" si="1"/>
        <v>358.15999999999997</v>
      </c>
      <c r="S32" s="73">
        <f t="shared" si="1"/>
        <v>6.97</v>
      </c>
      <c r="T32" s="73">
        <v>5</v>
      </c>
      <c r="U32" s="73">
        <v>5</v>
      </c>
    </row>
    <row r="33" spans="1:21" ht="18" customHeight="1">
      <c r="A33" s="1015"/>
      <c r="B33" s="998" t="s">
        <v>178</v>
      </c>
      <c r="C33" s="663"/>
      <c r="D33" s="295"/>
      <c r="E33" s="295"/>
      <c r="F33" s="970">
        <v>250</v>
      </c>
      <c r="G33" s="660">
        <v>200</v>
      </c>
      <c r="H33" s="659">
        <v>250</v>
      </c>
      <c r="I33" s="279">
        <f>SUM(O36*F33)/H33</f>
        <v>2.36</v>
      </c>
      <c r="J33" s="280">
        <f>SUM(P36*F33)/H33</f>
        <v>2.75</v>
      </c>
      <c r="K33" s="280">
        <f>SUM(Q36*F33)/H33</f>
        <v>15.87</v>
      </c>
      <c r="L33" s="280">
        <f>SUM(R36*F33)/H33</f>
        <v>97.75</v>
      </c>
      <c r="M33" s="281">
        <f>SUM(S36*F33)/H33</f>
        <v>8.25</v>
      </c>
      <c r="N33" s="660">
        <v>8</v>
      </c>
      <c r="O33" s="73">
        <f t="shared" si="1"/>
        <v>23.2</v>
      </c>
      <c r="P33" s="73">
        <f t="shared" si="1"/>
        <v>38.410000000000011</v>
      </c>
      <c r="Q33" s="73">
        <f t="shared" si="1"/>
        <v>47.28</v>
      </c>
      <c r="R33" s="73">
        <f t="shared" si="1"/>
        <v>526.3599999999999</v>
      </c>
      <c r="S33" s="73">
        <f t="shared" si="1"/>
        <v>7.37</v>
      </c>
    </row>
    <row r="34" spans="1:21">
      <c r="A34" s="1015"/>
      <c r="B34" s="997" t="s">
        <v>324</v>
      </c>
      <c r="C34" s="694" t="s">
        <v>128</v>
      </c>
      <c r="D34" s="849">
        <v>70</v>
      </c>
      <c r="E34" s="867">
        <v>50</v>
      </c>
      <c r="F34" s="700">
        <f>SUM(F33)</f>
        <v>250</v>
      </c>
      <c r="G34" s="659"/>
      <c r="H34" s="659">
        <v>250</v>
      </c>
      <c r="I34" s="312"/>
      <c r="J34" s="313"/>
      <c r="K34" s="313"/>
      <c r="L34" s="802"/>
      <c r="M34" s="277"/>
      <c r="N34" s="660"/>
      <c r="O34" s="73">
        <v>0.09</v>
      </c>
      <c r="P34" s="73">
        <v>0</v>
      </c>
      <c r="Q34" s="73">
        <v>18.18</v>
      </c>
      <c r="R34" s="73">
        <v>76</v>
      </c>
      <c r="S34" s="73">
        <v>3.6</v>
      </c>
      <c r="T34" s="73">
        <v>180</v>
      </c>
      <c r="U34" s="73">
        <v>180</v>
      </c>
    </row>
    <row r="35" spans="1:21">
      <c r="A35" s="1015"/>
      <c r="B35" s="997"/>
      <c r="C35" s="694" t="s">
        <v>72</v>
      </c>
      <c r="D35" s="849">
        <f>SUM(F35*T37)/H35</f>
        <v>25</v>
      </c>
      <c r="E35" s="867">
        <v>20</v>
      </c>
      <c r="F35" s="700">
        <f>SUM(F34)</f>
        <v>250</v>
      </c>
      <c r="G35" s="659"/>
      <c r="H35" s="659">
        <v>250</v>
      </c>
      <c r="I35" s="312"/>
      <c r="J35" s="313"/>
      <c r="K35" s="313"/>
      <c r="L35" s="802"/>
      <c r="M35" s="277"/>
      <c r="N35" s="660"/>
    </row>
    <row r="36" spans="1:21">
      <c r="A36" s="1015"/>
      <c r="B36" s="997"/>
      <c r="C36" s="694" t="s">
        <v>88</v>
      </c>
      <c r="D36" s="849">
        <f>SUM(F36*T38)/H36</f>
        <v>15</v>
      </c>
      <c r="E36" s="867">
        <f>SUM(F36*U38)/H36</f>
        <v>10</v>
      </c>
      <c r="F36" s="700">
        <f>SUM(F33)</f>
        <v>250</v>
      </c>
      <c r="G36" s="659"/>
      <c r="H36" s="659">
        <v>250</v>
      </c>
      <c r="I36" s="312"/>
      <c r="J36" s="313"/>
      <c r="K36" s="313"/>
      <c r="L36" s="802"/>
      <c r="M36" s="277"/>
      <c r="N36" s="660"/>
      <c r="O36" s="121">
        <v>2.36</v>
      </c>
      <c r="P36" s="121">
        <v>2.75</v>
      </c>
      <c r="Q36" s="121">
        <v>15.87</v>
      </c>
      <c r="R36" s="121">
        <v>97.75</v>
      </c>
      <c r="S36" s="87">
        <v>8.25</v>
      </c>
    </row>
    <row r="37" spans="1:21">
      <c r="A37" s="1015"/>
      <c r="B37" s="997"/>
      <c r="C37" s="694" t="s">
        <v>104</v>
      </c>
      <c r="D37" s="849">
        <v>3</v>
      </c>
      <c r="E37" s="867">
        <v>3</v>
      </c>
      <c r="F37" s="700">
        <f>SUM(F33)</f>
        <v>250</v>
      </c>
      <c r="G37" s="659"/>
      <c r="H37" s="659">
        <v>250</v>
      </c>
      <c r="I37" s="312"/>
      <c r="J37" s="313"/>
      <c r="K37" s="313"/>
      <c r="L37" s="802"/>
      <c r="M37" s="277"/>
      <c r="N37" s="660"/>
      <c r="O37" s="87"/>
      <c r="P37" s="87"/>
      <c r="Q37" s="87"/>
      <c r="R37" s="155"/>
      <c r="S37" s="87"/>
      <c r="T37" s="73">
        <v>25</v>
      </c>
      <c r="U37" s="73">
        <v>15</v>
      </c>
    </row>
    <row r="38" spans="1:21">
      <c r="A38" s="1015"/>
      <c r="B38" s="997"/>
      <c r="C38" s="694" t="s">
        <v>145</v>
      </c>
      <c r="D38" s="849">
        <f>SUM(F38*T52)/H38</f>
        <v>190</v>
      </c>
      <c r="E38" s="867">
        <f>SUM(F38*U52)/H38</f>
        <v>190</v>
      </c>
      <c r="F38" s="906">
        <f>SUM(F33)</f>
        <v>250</v>
      </c>
      <c r="G38" s="659"/>
      <c r="H38" s="659">
        <v>250</v>
      </c>
      <c r="I38" s="312"/>
      <c r="J38" s="313"/>
      <c r="K38" s="313"/>
      <c r="L38" s="802"/>
      <c r="M38" s="277"/>
      <c r="N38" s="660"/>
      <c r="O38" s="87"/>
      <c r="P38" s="87"/>
      <c r="Q38" s="87"/>
      <c r="R38" s="155"/>
      <c r="S38" s="87"/>
      <c r="T38" s="73">
        <v>15</v>
      </c>
      <c r="U38" s="73">
        <v>10</v>
      </c>
    </row>
    <row r="39" spans="1:21">
      <c r="A39" s="1015"/>
      <c r="B39" s="997"/>
      <c r="C39" s="912" t="s">
        <v>325</v>
      </c>
      <c r="D39" s="1004">
        <v>25</v>
      </c>
      <c r="E39" s="1005">
        <v>25</v>
      </c>
      <c r="F39" s="906"/>
      <c r="G39" s="659"/>
      <c r="H39" s="659"/>
      <c r="I39" s="313"/>
      <c r="J39" s="313"/>
      <c r="K39" s="313"/>
      <c r="L39" s="802"/>
      <c r="M39" s="313"/>
      <c r="N39" s="660"/>
      <c r="O39" s="87"/>
      <c r="P39" s="87"/>
      <c r="Q39" s="87"/>
      <c r="R39" s="155"/>
      <c r="S39" s="87"/>
    </row>
    <row r="40" spans="1:21">
      <c r="A40" s="1015"/>
      <c r="B40" s="997"/>
      <c r="C40" s="694" t="s">
        <v>49</v>
      </c>
      <c r="D40" s="849">
        <v>8</v>
      </c>
      <c r="E40" s="867">
        <v>8</v>
      </c>
      <c r="F40" s="906"/>
      <c r="G40" s="659"/>
      <c r="H40" s="659"/>
      <c r="I40" s="313"/>
      <c r="J40" s="313"/>
      <c r="K40" s="313"/>
      <c r="L40" s="802"/>
      <c r="M40" s="313"/>
      <c r="N40" s="660"/>
      <c r="O40" s="87"/>
      <c r="P40" s="87"/>
      <c r="Q40" s="87"/>
      <c r="R40" s="155"/>
      <c r="S40" s="87"/>
    </row>
    <row r="41" spans="1:21">
      <c r="A41" s="1015"/>
      <c r="B41" s="997"/>
      <c r="C41" s="694" t="s">
        <v>82</v>
      </c>
      <c r="D41" s="849">
        <v>1</v>
      </c>
      <c r="E41" s="867">
        <v>1</v>
      </c>
      <c r="F41" s="906"/>
      <c r="G41" s="659"/>
      <c r="H41" s="659"/>
      <c r="I41" s="313"/>
      <c r="J41" s="313"/>
      <c r="K41" s="313"/>
      <c r="L41" s="802"/>
      <c r="M41" s="313"/>
      <c r="N41" s="660"/>
      <c r="O41" s="87"/>
      <c r="P41" s="87"/>
      <c r="Q41" s="87"/>
      <c r="R41" s="155"/>
      <c r="S41" s="87"/>
    </row>
    <row r="42" spans="1:21">
      <c r="A42" s="1015"/>
      <c r="B42" s="997"/>
      <c r="C42" s="694" t="s">
        <v>52</v>
      </c>
      <c r="D42" s="849">
        <v>0.06</v>
      </c>
      <c r="E42" s="867">
        <v>2.2000000000000002</v>
      </c>
      <c r="F42" s="906"/>
      <c r="G42" s="659"/>
      <c r="H42" s="659"/>
      <c r="I42" s="313"/>
      <c r="J42" s="313"/>
      <c r="K42" s="313"/>
      <c r="L42" s="802"/>
      <c r="M42" s="313"/>
      <c r="N42" s="660"/>
      <c r="O42" s="87"/>
      <c r="P42" s="87"/>
      <c r="Q42" s="87"/>
      <c r="R42" s="155"/>
      <c r="S42" s="87"/>
    </row>
    <row r="43" spans="1:21" ht="21" thickBot="1">
      <c r="A43" s="1015"/>
      <c r="B43" s="996"/>
      <c r="C43" s="1000" t="s">
        <v>326</v>
      </c>
      <c r="D43" s="1002">
        <v>12</v>
      </c>
      <c r="E43" s="1003">
        <v>12</v>
      </c>
      <c r="F43" s="906"/>
      <c r="G43" s="659"/>
      <c r="H43" s="659"/>
      <c r="I43" s="313"/>
      <c r="J43" s="313"/>
      <c r="K43" s="313"/>
      <c r="L43" s="802"/>
      <c r="M43" s="313"/>
      <c r="N43" s="660"/>
      <c r="O43" s="87"/>
      <c r="P43" s="87"/>
      <c r="Q43" s="87"/>
      <c r="R43" s="155"/>
      <c r="S43" s="87"/>
    </row>
    <row r="44" spans="1:21">
      <c r="A44" s="1015"/>
      <c r="B44" s="883" t="s">
        <v>365</v>
      </c>
      <c r="C44" s="731"/>
      <c r="D44" s="725"/>
      <c r="E44" s="725"/>
      <c r="F44" s="680">
        <v>60</v>
      </c>
      <c r="G44" s="680">
        <v>40</v>
      </c>
      <c r="H44" s="732">
        <v>60</v>
      </c>
      <c r="I44" s="279">
        <v>0.84</v>
      </c>
      <c r="J44" s="280">
        <v>3.04</v>
      </c>
      <c r="K44" s="280">
        <v>5.19</v>
      </c>
      <c r="L44" s="280">
        <v>51.54</v>
      </c>
      <c r="M44" s="281">
        <v>20.97</v>
      </c>
      <c r="N44" s="730">
        <v>86</v>
      </c>
      <c r="O44" s="87"/>
      <c r="P44" s="87"/>
      <c r="Q44" s="87"/>
      <c r="R44" s="155"/>
      <c r="S44" s="87"/>
    </row>
    <row r="45" spans="1:21">
      <c r="A45" s="1015"/>
      <c r="B45" s="884"/>
      <c r="C45" s="729" t="s">
        <v>42</v>
      </c>
      <c r="D45" s="669">
        <v>39.78</v>
      </c>
      <c r="E45" s="284">
        <v>31.8</v>
      </c>
      <c r="F45" s="665">
        <f>SUM(F44)</f>
        <v>60</v>
      </c>
      <c r="G45" s="665"/>
      <c r="H45" s="732">
        <v>60</v>
      </c>
      <c r="I45" s="751"/>
      <c r="J45" s="341"/>
      <c r="K45" s="341"/>
      <c r="L45" s="341"/>
      <c r="M45" s="752"/>
      <c r="N45" s="730"/>
      <c r="O45" s="87"/>
      <c r="P45" s="87"/>
      <c r="Q45" s="87"/>
      <c r="R45" s="155"/>
      <c r="S45" s="87"/>
    </row>
    <row r="46" spans="1:21">
      <c r="A46" s="1015"/>
      <c r="B46" s="884"/>
      <c r="C46" s="729" t="s">
        <v>274</v>
      </c>
      <c r="D46" s="669">
        <v>29.34</v>
      </c>
      <c r="E46" s="284">
        <v>25.8</v>
      </c>
      <c r="F46" s="665">
        <f>SUM(F44)</f>
        <v>60</v>
      </c>
      <c r="G46" s="665"/>
      <c r="H46" s="732">
        <v>60</v>
      </c>
      <c r="I46" s="751"/>
      <c r="J46" s="341"/>
      <c r="K46" s="341"/>
      <c r="L46" s="341"/>
      <c r="M46" s="752"/>
      <c r="N46" s="730"/>
      <c r="O46" s="87"/>
      <c r="P46" s="87"/>
      <c r="Q46" s="87"/>
      <c r="R46" s="155"/>
      <c r="S46" s="87"/>
    </row>
    <row r="47" spans="1:21">
      <c r="A47" s="1015"/>
      <c r="B47" s="886"/>
      <c r="C47" s="729" t="s">
        <v>104</v>
      </c>
      <c r="D47" s="669">
        <v>3</v>
      </c>
      <c r="E47" s="284">
        <v>3</v>
      </c>
      <c r="F47" s="665">
        <f>SUM(F44)</f>
        <v>60</v>
      </c>
      <c r="G47" s="665"/>
      <c r="H47" s="732">
        <v>60</v>
      </c>
      <c r="I47" s="753"/>
      <c r="J47" s="342"/>
      <c r="K47" s="342"/>
      <c r="L47" s="342"/>
      <c r="M47" s="754"/>
      <c r="N47" s="730"/>
      <c r="O47" s="87"/>
      <c r="P47" s="87"/>
      <c r="Q47" s="87"/>
      <c r="R47" s="155"/>
      <c r="S47" s="87"/>
    </row>
    <row r="48" spans="1:21">
      <c r="A48" s="1015"/>
      <c r="B48" s="884" t="s">
        <v>329</v>
      </c>
      <c r="C48" s="804"/>
      <c r="D48" s="664"/>
      <c r="E48" s="374"/>
      <c r="F48" s="944">
        <v>210</v>
      </c>
      <c r="G48" s="660">
        <v>160</v>
      </c>
      <c r="H48" s="837">
        <v>150</v>
      </c>
      <c r="I48" s="279">
        <v>22.26</v>
      </c>
      <c r="J48" s="280">
        <v>7.73</v>
      </c>
      <c r="K48" s="280">
        <v>35.69</v>
      </c>
      <c r="L48" s="280">
        <v>301</v>
      </c>
      <c r="M48" s="281">
        <v>1.01</v>
      </c>
      <c r="N48" s="875">
        <v>93</v>
      </c>
      <c r="O48" s="87"/>
      <c r="P48" s="87"/>
      <c r="Q48" s="87"/>
      <c r="R48" s="155"/>
      <c r="S48" s="87"/>
    </row>
    <row r="49" spans="1:21">
      <c r="A49" s="1015"/>
      <c r="B49" s="884"/>
      <c r="C49" s="804" t="s">
        <v>330</v>
      </c>
      <c r="D49" s="657">
        <v>158</v>
      </c>
      <c r="E49" s="249">
        <v>90</v>
      </c>
      <c r="F49" s="934">
        <f>SUM(F48)</f>
        <v>210</v>
      </c>
      <c r="G49" s="659"/>
      <c r="H49" s="837">
        <v>150</v>
      </c>
      <c r="I49" s="361"/>
      <c r="J49" s="313"/>
      <c r="K49" s="313"/>
      <c r="L49" s="313"/>
      <c r="M49" s="362"/>
      <c r="N49" s="875"/>
      <c r="O49" s="87"/>
      <c r="P49" s="87"/>
      <c r="Q49" s="87"/>
      <c r="R49" s="155"/>
      <c r="S49" s="87"/>
    </row>
    <row r="50" spans="1:21">
      <c r="A50" s="1015"/>
      <c r="B50" s="884"/>
      <c r="C50" s="804" t="s">
        <v>331</v>
      </c>
      <c r="D50" s="657">
        <v>112</v>
      </c>
      <c r="E50" s="249">
        <v>109</v>
      </c>
      <c r="F50" s="934">
        <f>SUM(F48)</f>
        <v>210</v>
      </c>
      <c r="G50" s="659"/>
      <c r="H50" s="837">
        <v>150</v>
      </c>
      <c r="I50" s="361"/>
      <c r="J50" s="313"/>
      <c r="K50" s="313"/>
      <c r="L50" s="313"/>
      <c r="M50" s="362"/>
      <c r="N50" s="875"/>
      <c r="O50" s="87"/>
      <c r="P50" s="87"/>
      <c r="Q50" s="87"/>
      <c r="R50" s="155"/>
      <c r="S50" s="87"/>
    </row>
    <row r="51" spans="1:21">
      <c r="A51" s="1015"/>
      <c r="B51" s="884"/>
      <c r="C51" s="804" t="s">
        <v>42</v>
      </c>
      <c r="D51" s="657">
        <v>16</v>
      </c>
      <c r="E51" s="249">
        <v>13</v>
      </c>
      <c r="F51" s="934">
        <f>SUM(F48)</f>
        <v>210</v>
      </c>
      <c r="G51" s="659"/>
      <c r="H51" s="837">
        <v>150</v>
      </c>
      <c r="I51" s="361"/>
      <c r="J51" s="313"/>
      <c r="K51" s="313"/>
      <c r="L51" s="313"/>
      <c r="M51" s="362"/>
      <c r="N51" s="875"/>
      <c r="O51" s="87"/>
      <c r="P51" s="87"/>
      <c r="Q51" s="87"/>
      <c r="R51" s="155"/>
      <c r="S51" s="87"/>
      <c r="T51" s="73">
        <v>8</v>
      </c>
      <c r="U51" s="73">
        <v>8</v>
      </c>
    </row>
    <row r="52" spans="1:21">
      <c r="A52" s="1015"/>
      <c r="B52" s="884"/>
      <c r="C52" s="804" t="s">
        <v>54</v>
      </c>
      <c r="D52" s="657">
        <v>11</v>
      </c>
      <c r="E52" s="249">
        <v>9</v>
      </c>
      <c r="F52" s="934">
        <f>SUM(F48)</f>
        <v>210</v>
      </c>
      <c r="G52" s="659"/>
      <c r="H52" s="837">
        <v>150</v>
      </c>
      <c r="I52" s="361"/>
      <c r="J52" s="313"/>
      <c r="K52" s="313"/>
      <c r="L52" s="313"/>
      <c r="M52" s="362"/>
      <c r="N52" s="875"/>
      <c r="O52" s="87"/>
      <c r="P52" s="87"/>
      <c r="Q52" s="87"/>
      <c r="R52" s="155"/>
      <c r="S52" s="87"/>
      <c r="T52" s="73">
        <v>190</v>
      </c>
      <c r="U52" s="73">
        <v>190</v>
      </c>
    </row>
    <row r="53" spans="1:21">
      <c r="A53" s="1015"/>
      <c r="B53" s="884"/>
      <c r="C53" s="804" t="s">
        <v>57</v>
      </c>
      <c r="D53" s="657">
        <v>7</v>
      </c>
      <c r="E53" s="249">
        <v>7</v>
      </c>
      <c r="F53" s="934">
        <f>SUM(F48)</f>
        <v>210</v>
      </c>
      <c r="G53" s="659"/>
      <c r="H53" s="837">
        <v>150</v>
      </c>
      <c r="I53" s="361"/>
      <c r="J53" s="313"/>
      <c r="K53" s="313"/>
      <c r="L53" s="313"/>
      <c r="M53" s="362"/>
      <c r="N53" s="875"/>
      <c r="O53" s="87"/>
      <c r="P53" s="87"/>
      <c r="Q53" s="87"/>
      <c r="R53" s="155"/>
      <c r="S53" s="87"/>
    </row>
    <row r="54" spans="1:21">
      <c r="A54" s="1015"/>
      <c r="B54" s="884"/>
      <c r="C54" s="804" t="s">
        <v>47</v>
      </c>
      <c r="D54" s="657">
        <v>46</v>
      </c>
      <c r="E54" s="249">
        <v>46</v>
      </c>
      <c r="F54" s="934">
        <f>SUM(F48)</f>
        <v>210</v>
      </c>
      <c r="G54" s="659"/>
      <c r="H54" s="837">
        <v>150</v>
      </c>
      <c r="I54" s="312"/>
      <c r="J54" s="313"/>
      <c r="K54" s="313"/>
      <c r="L54" s="313"/>
      <c r="M54" s="277"/>
      <c r="N54" s="875"/>
      <c r="O54" s="87"/>
      <c r="P54" s="87"/>
      <c r="Q54" s="87"/>
      <c r="R54" s="155"/>
      <c r="S54" s="87"/>
    </row>
    <row r="55" spans="1:21">
      <c r="A55" s="1015"/>
      <c r="B55" s="886"/>
      <c r="C55" s="804" t="s">
        <v>82</v>
      </c>
      <c r="D55" s="657">
        <v>8</v>
      </c>
      <c r="E55" s="249">
        <v>8</v>
      </c>
      <c r="F55" s="934">
        <f>SUM(F48)</f>
        <v>210</v>
      </c>
      <c r="G55" s="659"/>
      <c r="H55" s="837">
        <v>150</v>
      </c>
      <c r="I55" s="312"/>
      <c r="J55" s="313"/>
      <c r="K55" s="313"/>
      <c r="L55" s="313"/>
      <c r="M55" s="277"/>
      <c r="N55" s="875"/>
      <c r="O55" s="87">
        <v>20.65</v>
      </c>
      <c r="P55" s="87">
        <v>32.369999999999997</v>
      </c>
      <c r="Q55" s="87">
        <v>94.28</v>
      </c>
      <c r="R55" s="87">
        <v>325</v>
      </c>
      <c r="S55" s="87">
        <v>171.62</v>
      </c>
    </row>
    <row r="56" spans="1:21">
      <c r="A56" s="1015"/>
      <c r="B56" s="887" t="s">
        <v>70</v>
      </c>
      <c r="C56" s="663"/>
      <c r="D56" s="657">
        <f>SUM(F56*T63)/H56</f>
        <v>50</v>
      </c>
      <c r="E56" s="249">
        <f>SUM(F56*U63)/H56</f>
        <v>50</v>
      </c>
      <c r="F56" s="944">
        <v>50</v>
      </c>
      <c r="G56" s="660">
        <v>30</v>
      </c>
      <c r="H56" s="837">
        <v>40</v>
      </c>
      <c r="I56" s="275">
        <f>SUM(O63*F56)/H56</f>
        <v>3.0625000000000004</v>
      </c>
      <c r="J56" s="276">
        <f>SUM(P63*F56)/H56</f>
        <v>0.1</v>
      </c>
      <c r="K56" s="276">
        <f>SUM(Q63*F56)/H56</f>
        <v>9.4375</v>
      </c>
      <c r="L56" s="276">
        <f>SUM(R63*F56)/H56</f>
        <v>18.274999999999999</v>
      </c>
      <c r="M56" s="277">
        <f>SUM(S63*F56)/H56</f>
        <v>0</v>
      </c>
      <c r="N56" s="875">
        <v>3</v>
      </c>
      <c r="O56" s="87"/>
      <c r="P56" s="87"/>
      <c r="Q56" s="87"/>
      <c r="R56" s="87"/>
      <c r="S56" s="87"/>
      <c r="T56" s="73">
        <v>190</v>
      </c>
      <c r="U56" s="73">
        <v>145</v>
      </c>
    </row>
    <row r="57" spans="1:21">
      <c r="A57" s="1015"/>
      <c r="B57" s="838" t="s">
        <v>98</v>
      </c>
      <c r="C57" s="663"/>
      <c r="D57" s="664"/>
      <c r="E57" s="374"/>
      <c r="F57" s="944">
        <v>180</v>
      </c>
      <c r="G57" s="660">
        <v>150</v>
      </c>
      <c r="H57" s="837">
        <v>180</v>
      </c>
      <c r="I57" s="279">
        <f>SUM(O64*F57)/H57</f>
        <v>0.4</v>
      </c>
      <c r="J57" s="280">
        <f>SUM(P64*F57)/H57</f>
        <v>0.02</v>
      </c>
      <c r="K57" s="280">
        <f>SUM(Q64*F57)/H57</f>
        <v>24.38</v>
      </c>
      <c r="L57" s="280">
        <f>SUM(R64*F57)/H57</f>
        <v>102</v>
      </c>
      <c r="M57" s="281">
        <f>SUM(S64*F57)/H57</f>
        <v>0.36</v>
      </c>
      <c r="N57" s="875">
        <v>83</v>
      </c>
      <c r="O57" s="87"/>
      <c r="P57" s="87"/>
      <c r="Q57" s="87"/>
      <c r="R57" s="87"/>
      <c r="S57" s="87"/>
      <c r="T57" s="73">
        <v>5</v>
      </c>
      <c r="U57" s="73">
        <v>5</v>
      </c>
    </row>
    <row r="58" spans="1:21">
      <c r="A58" s="1015"/>
      <c r="B58" s="512"/>
      <c r="C58" s="694"/>
      <c r="D58" s="657"/>
      <c r="E58" s="249"/>
      <c r="F58" s="934"/>
      <c r="G58" s="659"/>
      <c r="H58" s="837"/>
      <c r="I58" s="361"/>
      <c r="J58" s="313"/>
      <c r="K58" s="313"/>
      <c r="L58" s="313"/>
      <c r="M58" s="374"/>
      <c r="N58" s="875"/>
      <c r="O58" s="87"/>
      <c r="P58" s="87"/>
      <c r="Q58" s="87"/>
      <c r="R58" s="87"/>
      <c r="S58" s="87"/>
      <c r="T58" s="73">
        <v>10</v>
      </c>
      <c r="U58" s="73">
        <v>8</v>
      </c>
    </row>
    <row r="59" spans="1:21">
      <c r="A59" s="1015"/>
      <c r="B59" s="505"/>
      <c r="C59" s="694"/>
      <c r="D59" s="657"/>
      <c r="E59" s="249"/>
      <c r="F59" s="934"/>
      <c r="G59" s="659"/>
      <c r="H59" s="837"/>
      <c r="I59" s="361"/>
      <c r="J59" s="313"/>
      <c r="K59" s="313"/>
      <c r="L59" s="313"/>
      <c r="M59" s="374"/>
      <c r="N59" s="875"/>
      <c r="O59" s="87"/>
      <c r="P59" s="87"/>
      <c r="Q59" s="87"/>
      <c r="R59" s="87"/>
      <c r="S59" s="87"/>
      <c r="T59" s="73">
        <v>8</v>
      </c>
      <c r="U59" s="73">
        <v>5</v>
      </c>
    </row>
    <row r="60" spans="1:21">
      <c r="A60" s="1015"/>
      <c r="B60" s="862"/>
      <c r="C60" s="663"/>
      <c r="D60" s="657"/>
      <c r="E60" s="249"/>
      <c r="F60" s="934"/>
      <c r="G60" s="659"/>
      <c r="H60" s="837"/>
      <c r="I60" s="387"/>
      <c r="J60" s="284"/>
      <c r="K60" s="284"/>
      <c r="L60" s="284"/>
      <c r="M60" s="374"/>
      <c r="N60" s="875"/>
      <c r="O60" s="87">
        <v>12.66</v>
      </c>
      <c r="P60" s="87">
        <v>8.16</v>
      </c>
      <c r="Q60" s="87">
        <v>0</v>
      </c>
      <c r="R60" s="87">
        <v>124</v>
      </c>
      <c r="S60" s="87">
        <v>0</v>
      </c>
    </row>
    <row r="61" spans="1:21" ht="21" thickBot="1">
      <c r="A61" s="1015"/>
      <c r="B61" s="863"/>
      <c r="C61" s="702"/>
      <c r="D61" s="657"/>
      <c r="E61" s="249"/>
      <c r="F61" s="936"/>
      <c r="G61" s="864"/>
      <c r="H61" s="837"/>
      <c r="I61" s="865"/>
      <c r="J61" s="815"/>
      <c r="K61" s="815"/>
      <c r="L61" s="815"/>
      <c r="M61" s="375"/>
      <c r="N61" s="880"/>
      <c r="O61" s="87"/>
      <c r="P61" s="87"/>
      <c r="Q61" s="87"/>
      <c r="R61" s="87"/>
      <c r="S61" s="87"/>
      <c r="T61" s="73">
        <v>177</v>
      </c>
      <c r="U61" s="73">
        <v>157</v>
      </c>
    </row>
    <row r="62" spans="1:21" ht="21" thickBot="1">
      <c r="A62" s="1015"/>
      <c r="B62" s="736" t="s">
        <v>76</v>
      </c>
      <c r="C62" s="548"/>
      <c r="D62" s="791"/>
      <c r="E62" s="888"/>
      <c r="F62" s="937">
        <v>770</v>
      </c>
      <c r="G62" s="683">
        <v>580</v>
      </c>
      <c r="H62" s="844">
        <f t="shared" ref="H62:M62" si="2">SUM(H32:H60)</f>
        <v>3160</v>
      </c>
      <c r="I62" s="881">
        <f t="shared" si="2"/>
        <v>28.922499999999999</v>
      </c>
      <c r="J62" s="881">
        <f t="shared" si="2"/>
        <v>13.639999999999999</v>
      </c>
      <c r="K62" s="881">
        <f t="shared" si="2"/>
        <v>90.567499999999995</v>
      </c>
      <c r="L62" s="881">
        <f t="shared" si="2"/>
        <v>570.56499999999994</v>
      </c>
      <c r="M62" s="881">
        <f t="shared" si="2"/>
        <v>30.59</v>
      </c>
      <c r="N62" s="843"/>
      <c r="O62" s="87"/>
      <c r="P62" s="87"/>
      <c r="Q62" s="87"/>
      <c r="R62" s="87"/>
      <c r="S62" s="87"/>
      <c r="T62" s="73">
        <v>2</v>
      </c>
      <c r="U62" s="73">
        <v>1.7</v>
      </c>
    </row>
    <row r="63" spans="1:21">
      <c r="A63" s="1111" t="s">
        <v>19</v>
      </c>
      <c r="B63" s="798" t="s">
        <v>327</v>
      </c>
      <c r="C63" s="889"/>
      <c r="D63" s="885"/>
      <c r="E63" s="440"/>
      <c r="F63" s="1069">
        <v>230</v>
      </c>
      <c r="G63" s="800">
        <v>165</v>
      </c>
      <c r="H63" s="848">
        <v>200</v>
      </c>
      <c r="I63" s="272">
        <f>SUM(O79*F63)/H63</f>
        <v>8.0500000000000007</v>
      </c>
      <c r="J63" s="273">
        <f>SUM(P79*F63)/H63</f>
        <v>12.005999999999998</v>
      </c>
      <c r="K63" s="273">
        <f>SUM(Q79*F63)/H63</f>
        <v>29.635499999999997</v>
      </c>
      <c r="L63" s="273">
        <f>SUM(R79*F63)/H63</f>
        <v>257.92200000000003</v>
      </c>
      <c r="M63" s="274">
        <f>SUM(S79*F63)/H63</f>
        <v>1.7709999999999999</v>
      </c>
      <c r="N63" s="882">
        <v>46</v>
      </c>
      <c r="O63" s="102">
        <v>2.4500000000000002</v>
      </c>
      <c r="P63" s="102">
        <v>0.08</v>
      </c>
      <c r="Q63" s="102">
        <v>7.55</v>
      </c>
      <c r="R63" s="102">
        <v>14.62</v>
      </c>
      <c r="S63" s="89">
        <v>0</v>
      </c>
      <c r="T63" s="73">
        <v>40</v>
      </c>
      <c r="U63" s="73">
        <v>40</v>
      </c>
    </row>
    <row r="64" spans="1:21">
      <c r="A64" s="1112"/>
      <c r="B64" s="798"/>
      <c r="C64" s="889" t="s">
        <v>328</v>
      </c>
      <c r="D64" s="885">
        <v>48</v>
      </c>
      <c r="E64" s="440">
        <v>48</v>
      </c>
      <c r="F64" s="938"/>
      <c r="G64" s="847"/>
      <c r="H64" s="848"/>
      <c r="I64" s="439"/>
      <c r="J64" s="280"/>
      <c r="K64" s="280"/>
      <c r="L64" s="280"/>
      <c r="M64" s="856"/>
      <c r="N64" s="882"/>
      <c r="O64" s="121">
        <v>0.4</v>
      </c>
      <c r="P64" s="121">
        <v>0.02</v>
      </c>
      <c r="Q64" s="121">
        <v>24.38</v>
      </c>
      <c r="R64" s="121">
        <v>102</v>
      </c>
      <c r="S64" s="89">
        <v>0.36</v>
      </c>
    </row>
    <row r="65" spans="1:21">
      <c r="A65" s="1112"/>
      <c r="B65" s="798"/>
      <c r="C65" s="889" t="s">
        <v>36</v>
      </c>
      <c r="D65" s="885">
        <v>15</v>
      </c>
      <c r="E65" s="440">
        <v>15</v>
      </c>
      <c r="F65" s="938"/>
      <c r="G65" s="847"/>
      <c r="H65" s="848"/>
      <c r="I65" s="439"/>
      <c r="J65" s="280"/>
      <c r="K65" s="280"/>
      <c r="L65" s="280"/>
      <c r="M65" s="856"/>
      <c r="N65" s="882"/>
      <c r="O65" s="81"/>
      <c r="P65" s="81"/>
      <c r="Q65" s="81"/>
      <c r="R65" s="81"/>
      <c r="S65" s="89"/>
      <c r="T65" s="73">
        <v>0.18</v>
      </c>
      <c r="U65" s="73">
        <v>0.18</v>
      </c>
    </row>
    <row r="66" spans="1:21">
      <c r="A66" s="1112"/>
      <c r="B66" s="798"/>
      <c r="C66" s="889" t="s">
        <v>290</v>
      </c>
      <c r="D66" s="885">
        <v>75</v>
      </c>
      <c r="E66" s="440">
        <v>75</v>
      </c>
      <c r="F66" s="938"/>
      <c r="G66" s="847"/>
      <c r="H66" s="848"/>
      <c r="I66" s="439"/>
      <c r="J66" s="280"/>
      <c r="K66" s="280"/>
      <c r="L66" s="280"/>
      <c r="M66" s="856"/>
      <c r="N66" s="882"/>
      <c r="O66" s="81"/>
      <c r="P66" s="81"/>
      <c r="Q66" s="81"/>
      <c r="R66" s="81"/>
      <c r="S66" s="89"/>
      <c r="T66" s="73">
        <v>120</v>
      </c>
      <c r="U66" s="73">
        <v>120</v>
      </c>
    </row>
    <row r="67" spans="1:21">
      <c r="A67" s="1112"/>
      <c r="B67" s="798"/>
      <c r="C67" s="889" t="s">
        <v>43</v>
      </c>
      <c r="D67" s="885" t="s">
        <v>291</v>
      </c>
      <c r="E67" s="440">
        <v>20</v>
      </c>
      <c r="F67" s="938"/>
      <c r="G67" s="847"/>
      <c r="H67" s="848"/>
      <c r="I67" s="439"/>
      <c r="J67" s="280"/>
      <c r="K67" s="280"/>
      <c r="L67" s="280"/>
      <c r="M67" s="856"/>
      <c r="N67" s="882"/>
      <c r="O67" s="102"/>
      <c r="P67" s="102"/>
      <c r="Q67" s="102"/>
      <c r="R67" s="102"/>
      <c r="S67" s="89"/>
      <c r="T67" s="73">
        <v>18</v>
      </c>
      <c r="U67" s="73">
        <v>45</v>
      </c>
    </row>
    <row r="68" spans="1:21">
      <c r="A68" s="1112"/>
      <c r="B68" s="798"/>
      <c r="C68" s="889" t="s">
        <v>75</v>
      </c>
      <c r="D68" s="885">
        <v>10</v>
      </c>
      <c r="E68" s="440">
        <v>10</v>
      </c>
      <c r="F68" s="938"/>
      <c r="G68" s="847"/>
      <c r="H68" s="848"/>
      <c r="I68" s="439"/>
      <c r="J68" s="280"/>
      <c r="K68" s="280"/>
      <c r="L68" s="280"/>
      <c r="M68" s="856"/>
      <c r="N68" s="882"/>
      <c r="O68" s="102"/>
      <c r="P68" s="102"/>
      <c r="Q68" s="102"/>
      <c r="R68" s="102"/>
      <c r="S68" s="89"/>
    </row>
    <row r="69" spans="1:21">
      <c r="A69" s="1112"/>
      <c r="B69" s="798"/>
      <c r="C69" s="889" t="s">
        <v>292</v>
      </c>
      <c r="D69" s="885">
        <v>10.5</v>
      </c>
      <c r="E69" s="440">
        <v>10</v>
      </c>
      <c r="F69" s="938"/>
      <c r="G69" s="847"/>
      <c r="H69" s="848"/>
      <c r="I69" s="439"/>
      <c r="J69" s="280"/>
      <c r="K69" s="280"/>
      <c r="L69" s="280"/>
      <c r="M69" s="856"/>
      <c r="N69" s="882"/>
      <c r="O69" s="102"/>
      <c r="P69" s="102"/>
      <c r="Q69" s="102"/>
      <c r="R69" s="102"/>
      <c r="S69" s="89"/>
    </row>
    <row r="70" spans="1:21">
      <c r="A70" s="1112"/>
      <c r="B70" s="798"/>
      <c r="C70" s="889" t="s">
        <v>37</v>
      </c>
      <c r="D70" s="885">
        <v>80</v>
      </c>
      <c r="E70" s="440">
        <v>80</v>
      </c>
      <c r="F70" s="938"/>
      <c r="G70" s="847"/>
      <c r="H70" s="848"/>
      <c r="I70" s="439"/>
      <c r="J70" s="280"/>
      <c r="K70" s="280"/>
      <c r="L70" s="280"/>
      <c r="M70" s="856"/>
      <c r="N70" s="882"/>
      <c r="O70" s="102"/>
      <c r="P70" s="102"/>
      <c r="Q70" s="102"/>
      <c r="R70" s="102"/>
      <c r="S70" s="89"/>
    </row>
    <row r="71" spans="1:21">
      <c r="A71" s="1112"/>
      <c r="B71" s="798"/>
      <c r="C71" s="889" t="s">
        <v>48</v>
      </c>
      <c r="D71" s="885">
        <v>5</v>
      </c>
      <c r="E71" s="440">
        <v>5</v>
      </c>
      <c r="F71" s="938"/>
      <c r="G71" s="847"/>
      <c r="H71" s="848"/>
      <c r="I71" s="439"/>
      <c r="J71" s="280"/>
      <c r="K71" s="280"/>
      <c r="L71" s="280"/>
      <c r="M71" s="856"/>
      <c r="N71" s="882"/>
      <c r="O71" s="102"/>
      <c r="P71" s="102"/>
      <c r="Q71" s="102"/>
      <c r="R71" s="102"/>
      <c r="S71" s="89"/>
    </row>
    <row r="72" spans="1:21">
      <c r="A72" s="1112"/>
      <c r="B72" s="803"/>
      <c r="C72" s="656" t="s">
        <v>274</v>
      </c>
      <c r="D72" s="657">
        <v>7.68</v>
      </c>
      <c r="E72" s="249">
        <v>6.75</v>
      </c>
      <c r="F72" s="934">
        <f>SUM(F63)</f>
        <v>230</v>
      </c>
      <c r="G72" s="834"/>
      <c r="H72" s="848">
        <v>200</v>
      </c>
      <c r="I72" s="361"/>
      <c r="J72" s="313"/>
      <c r="K72" s="313"/>
      <c r="L72" s="313"/>
      <c r="M72" s="362"/>
      <c r="N72" s="875"/>
      <c r="O72" s="102"/>
      <c r="P72" s="102"/>
      <c r="Q72" s="102"/>
      <c r="R72" s="102"/>
      <c r="S72" s="89"/>
    </row>
    <row r="73" spans="1:21">
      <c r="A73" s="1112"/>
      <c r="B73" s="801"/>
      <c r="C73" s="656" t="s">
        <v>36</v>
      </c>
      <c r="D73" s="657">
        <v>3.75</v>
      </c>
      <c r="E73" s="249">
        <v>3.75</v>
      </c>
      <c r="F73" s="934"/>
      <c r="G73" s="834"/>
      <c r="H73" s="848"/>
      <c r="I73" s="361"/>
      <c r="J73" s="313"/>
      <c r="K73" s="313"/>
      <c r="L73" s="313"/>
      <c r="M73" s="362"/>
      <c r="N73" s="875"/>
      <c r="O73" s="102"/>
      <c r="P73" s="102"/>
      <c r="Q73" s="102"/>
      <c r="R73" s="102"/>
      <c r="S73" s="89"/>
    </row>
    <row r="74" spans="1:21">
      <c r="A74" s="1112"/>
      <c r="B74" s="801"/>
      <c r="C74" s="656" t="s">
        <v>259</v>
      </c>
      <c r="D74" s="657">
        <v>0.03</v>
      </c>
      <c r="E74" s="249">
        <v>0.03</v>
      </c>
      <c r="F74" s="934">
        <f>SUM(F63)</f>
        <v>230</v>
      </c>
      <c r="G74" s="834"/>
      <c r="H74" s="848">
        <v>200</v>
      </c>
      <c r="I74" s="361"/>
      <c r="J74" s="313"/>
      <c r="K74" s="313"/>
      <c r="L74" s="313"/>
      <c r="M74" s="362"/>
      <c r="N74" s="875"/>
      <c r="O74" s="102"/>
      <c r="P74" s="102"/>
      <c r="Q74" s="102"/>
      <c r="R74" s="102"/>
      <c r="S74" s="89"/>
    </row>
    <row r="75" spans="1:21" ht="37.5">
      <c r="A75" s="1112"/>
      <c r="B75" s="803"/>
      <c r="C75" s="656" t="s">
        <v>288</v>
      </c>
      <c r="D75" s="657">
        <v>0.9</v>
      </c>
      <c r="E75" s="249">
        <v>0.9</v>
      </c>
      <c r="F75" s="934">
        <f>SUM(F63)</f>
        <v>230</v>
      </c>
      <c r="G75" s="834"/>
      <c r="H75" s="848">
        <v>200</v>
      </c>
      <c r="I75" s="312"/>
      <c r="J75" s="313"/>
      <c r="K75" s="313"/>
      <c r="L75" s="313"/>
      <c r="M75" s="362"/>
      <c r="N75" s="875"/>
      <c r="O75" s="102"/>
      <c r="P75" s="102"/>
      <c r="Q75" s="102"/>
      <c r="R75" s="102"/>
      <c r="S75" s="89"/>
    </row>
    <row r="76" spans="1:21">
      <c r="A76" s="1112"/>
      <c r="B76" s="803"/>
      <c r="C76" s="656" t="s">
        <v>37</v>
      </c>
      <c r="D76" s="657">
        <v>24</v>
      </c>
      <c r="E76" s="249">
        <v>24</v>
      </c>
      <c r="F76" s="934">
        <f>SUM(F63)</f>
        <v>230</v>
      </c>
      <c r="G76" s="834"/>
      <c r="H76" s="848">
        <v>200</v>
      </c>
      <c r="I76" s="312"/>
      <c r="J76" s="313"/>
      <c r="K76" s="313"/>
      <c r="L76" s="313"/>
      <c r="M76" s="277"/>
      <c r="N76" s="875"/>
      <c r="O76" s="102"/>
      <c r="P76" s="102"/>
      <c r="Q76" s="102"/>
      <c r="R76" s="102"/>
      <c r="S76" s="89"/>
      <c r="T76" s="73">
        <v>15</v>
      </c>
      <c r="U76" s="73">
        <v>15</v>
      </c>
    </row>
    <row r="77" spans="1:21" ht="18.75">
      <c r="A77" s="1112"/>
      <c r="B77" s="580" t="s">
        <v>28</v>
      </c>
      <c r="C77" s="570"/>
      <c r="D77" s="571"/>
      <c r="E77" s="581"/>
      <c r="F77" s="1205">
        <v>200</v>
      </c>
      <c r="G77" s="596">
        <v>180</v>
      </c>
      <c r="H77" s="572">
        <v>180</v>
      </c>
      <c r="I77" s="532">
        <f>SUM(O75*F77)/H77</f>
        <v>0</v>
      </c>
      <c r="J77" s="533">
        <f>SUM(P75*F77)/H77</f>
        <v>0</v>
      </c>
      <c r="K77" s="533">
        <f>SUM(Q75*F77)/H77</f>
        <v>0</v>
      </c>
      <c r="L77" s="533">
        <f>SUM(R75*F77)/H77</f>
        <v>0</v>
      </c>
      <c r="M77" s="534">
        <f>SUM(S75*F77)/H77</f>
        <v>0</v>
      </c>
      <c r="N77" s="551">
        <v>74</v>
      </c>
      <c r="O77" s="102"/>
      <c r="P77" s="102"/>
      <c r="Q77" s="102"/>
      <c r="R77" s="102"/>
      <c r="S77" s="89"/>
    </row>
    <row r="78" spans="1:21" ht="18.75">
      <c r="A78" s="1112"/>
      <c r="B78" s="582"/>
      <c r="C78" s="570" t="s">
        <v>80</v>
      </c>
      <c r="D78" s="571">
        <v>3</v>
      </c>
      <c r="E78" s="528">
        <v>3</v>
      </c>
      <c r="F78" s="575">
        <f>SUM(F77)</f>
        <v>200</v>
      </c>
      <c r="G78" s="576"/>
      <c r="H78" s="572">
        <v>180</v>
      </c>
      <c r="I78" s="578"/>
      <c r="J78" s="579"/>
      <c r="K78" s="579"/>
      <c r="L78" s="579"/>
      <c r="M78" s="531"/>
      <c r="N78" s="551"/>
      <c r="O78" s="73">
        <f>SUM(O35:O67)</f>
        <v>38.520000000000003</v>
      </c>
      <c r="P78" s="73">
        <f>SUM(P35:P67)</f>
        <v>43.38</v>
      </c>
      <c r="Q78" s="73">
        <f>SUM(Q35:Q67)</f>
        <v>142.08000000000001</v>
      </c>
      <c r="R78" s="73">
        <f>SUM(R35:R67)</f>
        <v>663.37</v>
      </c>
      <c r="S78" s="73">
        <f>SUM(S35:S67)</f>
        <v>180.23000000000002</v>
      </c>
    </row>
    <row r="79" spans="1:21" ht="18.75">
      <c r="A79" s="1112"/>
      <c r="B79" s="582"/>
      <c r="C79" s="570" t="s">
        <v>36</v>
      </c>
      <c r="D79" s="571">
        <v>15</v>
      </c>
      <c r="E79" s="528">
        <v>15</v>
      </c>
      <c r="F79" s="575">
        <f>SUM(F77)</f>
        <v>200</v>
      </c>
      <c r="G79" s="576"/>
      <c r="H79" s="572">
        <v>180</v>
      </c>
      <c r="I79" s="578"/>
      <c r="J79" s="579"/>
      <c r="K79" s="579"/>
      <c r="L79" s="579"/>
      <c r="M79" s="531"/>
      <c r="N79" s="551"/>
      <c r="O79" s="73">
        <v>7</v>
      </c>
      <c r="P79" s="81">
        <v>10.44</v>
      </c>
      <c r="Q79" s="81">
        <v>25.77</v>
      </c>
      <c r="R79" s="73">
        <v>224.28</v>
      </c>
      <c r="S79" s="81">
        <v>1.54</v>
      </c>
    </row>
    <row r="80" spans="1:21" ht="18.75">
      <c r="A80" s="1112"/>
      <c r="B80" s="630"/>
      <c r="C80" s="570" t="s">
        <v>74</v>
      </c>
      <c r="D80" s="571">
        <v>162</v>
      </c>
      <c r="E80" s="528">
        <v>162</v>
      </c>
      <c r="F80" s="575">
        <f>SUM(F77)</f>
        <v>200</v>
      </c>
      <c r="G80" s="576"/>
      <c r="H80" s="572">
        <v>180</v>
      </c>
      <c r="I80" s="529"/>
      <c r="J80" s="579"/>
      <c r="K80" s="579"/>
      <c r="L80" s="579"/>
      <c r="M80" s="531"/>
      <c r="N80" s="551"/>
      <c r="O80" s="81"/>
      <c r="P80" s="81"/>
      <c r="Q80" s="81"/>
      <c r="R80" s="81"/>
      <c r="S80" s="81"/>
      <c r="T80" s="73">
        <v>22</v>
      </c>
      <c r="U80" s="73">
        <v>22</v>
      </c>
    </row>
    <row r="81" spans="1:21">
      <c r="A81" s="1112"/>
      <c r="B81" s="782" t="s">
        <v>214</v>
      </c>
      <c r="C81" s="663"/>
      <c r="D81" s="664"/>
      <c r="E81" s="374"/>
      <c r="F81" s="944">
        <v>60</v>
      </c>
      <c r="G81" s="660">
        <v>60</v>
      </c>
      <c r="H81" s="837">
        <v>80</v>
      </c>
      <c r="I81" s="279">
        <f>SUM(O88*F81)/H81</f>
        <v>7.8974999999999991</v>
      </c>
      <c r="J81" s="280">
        <f>SUM(P88*F81)/H81</f>
        <v>4.6949999999999994</v>
      </c>
      <c r="K81" s="280">
        <f>SUM(Q88*F81)/H81</f>
        <v>24.974999999999998</v>
      </c>
      <c r="L81" s="280">
        <f>SUM(R88*F81)/H81</f>
        <v>172.5</v>
      </c>
      <c r="M81" s="281">
        <f>SUM(S88*F81)/H81</f>
        <v>3.7499999999999999E-2</v>
      </c>
      <c r="N81" s="875">
        <v>62</v>
      </c>
      <c r="O81" s="81"/>
      <c r="P81" s="81"/>
      <c r="Q81" s="81"/>
      <c r="R81" s="81"/>
      <c r="S81" s="81"/>
      <c r="T81" s="73">
        <v>150</v>
      </c>
      <c r="U81" s="73">
        <v>150</v>
      </c>
    </row>
    <row r="82" spans="1:21">
      <c r="A82" s="1112"/>
      <c r="B82" s="801"/>
      <c r="C82" s="694" t="s">
        <v>86</v>
      </c>
      <c r="D82" s="657">
        <f t="shared" ref="D82:D88" si="3">SUM(F82*T89)/H82</f>
        <v>37.5</v>
      </c>
      <c r="E82" s="249">
        <f t="shared" ref="E82:E88" si="4">SUM(F82*U89)/H82</f>
        <v>37.5</v>
      </c>
      <c r="F82" s="934">
        <f>SUM(F81)</f>
        <v>60</v>
      </c>
      <c r="G82" s="659"/>
      <c r="H82" s="837">
        <v>80</v>
      </c>
      <c r="I82" s="657"/>
      <c r="J82" s="669"/>
      <c r="K82" s="669"/>
      <c r="L82" s="669"/>
      <c r="M82" s="819"/>
      <c r="N82" s="875"/>
      <c r="O82" s="81"/>
      <c r="P82" s="81"/>
      <c r="Q82" s="81"/>
      <c r="R82" s="81"/>
      <c r="S82" s="81"/>
      <c r="T82" s="73">
        <v>5</v>
      </c>
      <c r="U82" s="73">
        <v>5</v>
      </c>
    </row>
    <row r="83" spans="1:21">
      <c r="A83" s="1112"/>
      <c r="B83" s="801"/>
      <c r="C83" s="694" t="s">
        <v>73</v>
      </c>
      <c r="D83" s="657">
        <f t="shared" si="3"/>
        <v>2.0249999999999999</v>
      </c>
      <c r="E83" s="249">
        <f t="shared" si="4"/>
        <v>2.0249999999999999</v>
      </c>
      <c r="F83" s="934">
        <f>SUM(F81)</f>
        <v>60</v>
      </c>
      <c r="G83" s="659"/>
      <c r="H83" s="837">
        <v>80</v>
      </c>
      <c r="I83" s="361"/>
      <c r="J83" s="313"/>
      <c r="K83" s="313"/>
      <c r="L83" s="313"/>
      <c r="M83" s="362"/>
      <c r="N83" s="875"/>
      <c r="O83" s="81"/>
      <c r="P83" s="81"/>
      <c r="Q83" s="81"/>
      <c r="R83" s="81"/>
      <c r="S83" s="81"/>
      <c r="T83" s="73">
        <v>6</v>
      </c>
      <c r="U83" s="73">
        <v>6</v>
      </c>
    </row>
    <row r="84" spans="1:21">
      <c r="A84" s="1112"/>
      <c r="B84" s="801"/>
      <c r="C84" s="694" t="s">
        <v>75</v>
      </c>
      <c r="D84" s="657">
        <f t="shared" si="3"/>
        <v>1.875</v>
      </c>
      <c r="E84" s="249">
        <f t="shared" si="4"/>
        <v>1.875</v>
      </c>
      <c r="F84" s="934">
        <f>SUM(F81)</f>
        <v>60</v>
      </c>
      <c r="G84" s="659"/>
      <c r="H84" s="837">
        <v>80</v>
      </c>
      <c r="I84" s="657"/>
      <c r="J84" s="669"/>
      <c r="K84" s="669"/>
      <c r="L84" s="669"/>
      <c r="M84" s="819"/>
      <c r="N84" s="875"/>
      <c r="O84" s="102">
        <v>0.4</v>
      </c>
      <c r="P84" s="102">
        <v>1.7999999999999999E-2</v>
      </c>
      <c r="Q84" s="102">
        <v>25.24</v>
      </c>
      <c r="R84" s="102">
        <v>102.72</v>
      </c>
      <c r="S84" s="87">
        <v>0.36</v>
      </c>
    </row>
    <row r="85" spans="1:21">
      <c r="A85" s="890"/>
      <c r="B85" s="805"/>
      <c r="C85" s="694" t="s">
        <v>112</v>
      </c>
      <c r="D85" s="657">
        <f t="shared" si="3"/>
        <v>2.0249999999999999</v>
      </c>
      <c r="E85" s="249">
        <f t="shared" si="4"/>
        <v>2.0249999999999999</v>
      </c>
      <c r="F85" s="934">
        <f>SUM(F81)</f>
        <v>60</v>
      </c>
      <c r="G85" s="659"/>
      <c r="H85" s="837">
        <v>80</v>
      </c>
      <c r="I85" s="657"/>
      <c r="J85" s="669"/>
      <c r="K85" s="669"/>
      <c r="L85" s="669"/>
      <c r="M85" s="819"/>
      <c r="N85" s="875"/>
      <c r="O85" s="87"/>
      <c r="P85" s="87"/>
      <c r="Q85" s="87"/>
      <c r="R85" s="87"/>
      <c r="S85" s="87"/>
      <c r="T85" s="73">
        <v>25</v>
      </c>
      <c r="U85" s="73">
        <v>25</v>
      </c>
    </row>
    <row r="86" spans="1:21">
      <c r="A86" s="890"/>
      <c r="B86" s="805"/>
      <c r="C86" s="694" t="s">
        <v>113</v>
      </c>
      <c r="D86" s="657">
        <f t="shared" si="3"/>
        <v>0.6</v>
      </c>
      <c r="E86" s="249">
        <f t="shared" si="4"/>
        <v>0.6</v>
      </c>
      <c r="F86" s="934">
        <f>SUM(F81)</f>
        <v>60</v>
      </c>
      <c r="G86" s="659"/>
      <c r="H86" s="837">
        <v>80</v>
      </c>
      <c r="I86" s="657"/>
      <c r="J86" s="669"/>
      <c r="K86" s="669"/>
      <c r="L86" s="669"/>
      <c r="M86" s="819"/>
      <c r="N86" s="875"/>
      <c r="O86" s="87"/>
      <c r="P86" s="87"/>
      <c r="Q86" s="87"/>
      <c r="R86" s="87"/>
      <c r="S86" s="87"/>
      <c r="T86" s="73">
        <v>3</v>
      </c>
      <c r="U86" s="73">
        <v>3</v>
      </c>
    </row>
    <row r="87" spans="1:21">
      <c r="A87" s="890"/>
      <c r="B87" s="798"/>
      <c r="C87" s="694" t="s">
        <v>114</v>
      </c>
      <c r="D87" s="657">
        <f t="shared" si="3"/>
        <v>1.5</v>
      </c>
      <c r="E87" s="249">
        <f t="shared" si="4"/>
        <v>1.5</v>
      </c>
      <c r="F87" s="934">
        <f>SUM(F81)</f>
        <v>60</v>
      </c>
      <c r="G87" s="659"/>
      <c r="H87" s="837">
        <v>80</v>
      </c>
      <c r="I87" s="657"/>
      <c r="J87" s="669"/>
      <c r="K87" s="669"/>
      <c r="L87" s="669"/>
      <c r="M87" s="819"/>
      <c r="N87" s="875"/>
      <c r="O87" s="87"/>
      <c r="P87" s="87"/>
      <c r="Q87" s="87"/>
      <c r="R87" s="87"/>
      <c r="S87" s="87"/>
      <c r="T87" s="73">
        <v>200</v>
      </c>
      <c r="U87" s="73">
        <v>200</v>
      </c>
    </row>
    <row r="88" spans="1:21" ht="37.5">
      <c r="A88" s="890"/>
      <c r="B88" s="805"/>
      <c r="C88" s="694" t="s">
        <v>115</v>
      </c>
      <c r="D88" s="657">
        <f t="shared" si="3"/>
        <v>15.48</v>
      </c>
      <c r="E88" s="249">
        <f t="shared" si="4"/>
        <v>15.48</v>
      </c>
      <c r="F88" s="934">
        <f>SUM(F81)</f>
        <v>60</v>
      </c>
      <c r="G88" s="659"/>
      <c r="H88" s="837">
        <v>80</v>
      </c>
      <c r="I88" s="657"/>
      <c r="J88" s="669"/>
      <c r="K88" s="669"/>
      <c r="L88" s="669"/>
      <c r="M88" s="819"/>
      <c r="N88" s="875"/>
      <c r="O88" s="121">
        <v>10.53</v>
      </c>
      <c r="P88" s="121">
        <v>6.26</v>
      </c>
      <c r="Q88" s="121">
        <v>33.299999999999997</v>
      </c>
      <c r="R88" s="121">
        <v>230</v>
      </c>
      <c r="S88" s="73">
        <v>0.05</v>
      </c>
    </row>
    <row r="89" spans="1:21">
      <c r="A89" s="890"/>
      <c r="B89" s="805"/>
      <c r="C89" s="694" t="s">
        <v>215</v>
      </c>
      <c r="D89" s="657">
        <v>23</v>
      </c>
      <c r="E89" s="249">
        <v>20</v>
      </c>
      <c r="F89" s="934"/>
      <c r="G89" s="659"/>
      <c r="H89" s="837"/>
      <c r="I89" s="657"/>
      <c r="J89" s="669"/>
      <c r="K89" s="669"/>
      <c r="L89" s="669"/>
      <c r="M89" s="819"/>
      <c r="N89" s="875"/>
      <c r="T89" s="73">
        <v>50</v>
      </c>
      <c r="U89" s="73">
        <v>50</v>
      </c>
    </row>
    <row r="90" spans="1:21">
      <c r="A90" s="890"/>
      <c r="B90" s="805"/>
      <c r="C90" s="694" t="s">
        <v>117</v>
      </c>
      <c r="D90" s="657">
        <f t="shared" ref="D90:D98" si="5">SUM(F90*T97)/H90</f>
        <v>0.67500000000000004</v>
      </c>
      <c r="E90" s="249">
        <f t="shared" ref="E90:E98" si="6">SUM(F90*U97)/H90</f>
        <v>0.67500000000000004</v>
      </c>
      <c r="F90" s="934">
        <f>SUM(F81)</f>
        <v>60</v>
      </c>
      <c r="G90" s="659"/>
      <c r="H90" s="837">
        <v>80</v>
      </c>
      <c r="I90" s="657"/>
      <c r="J90" s="669"/>
      <c r="K90" s="669"/>
      <c r="L90" s="669"/>
      <c r="M90" s="819"/>
      <c r="N90" s="875"/>
      <c r="O90" s="87"/>
      <c r="P90" s="87"/>
      <c r="Q90" s="87"/>
      <c r="R90" s="87"/>
      <c r="S90" s="87"/>
      <c r="T90" s="73">
        <v>2.7</v>
      </c>
      <c r="U90" s="73">
        <v>2.7</v>
      </c>
    </row>
    <row r="91" spans="1:21">
      <c r="A91" s="890"/>
      <c r="B91" s="805"/>
      <c r="C91" s="694" t="s">
        <v>146</v>
      </c>
      <c r="D91" s="657">
        <f t="shared" si="5"/>
        <v>26.25</v>
      </c>
      <c r="E91" s="249">
        <f t="shared" si="6"/>
        <v>26.25</v>
      </c>
      <c r="F91" s="934">
        <f>SUM(F81)</f>
        <v>60</v>
      </c>
      <c r="G91" s="659"/>
      <c r="H91" s="837">
        <v>80</v>
      </c>
      <c r="I91" s="657"/>
      <c r="J91" s="669"/>
      <c r="K91" s="669"/>
      <c r="L91" s="669"/>
      <c r="M91" s="819"/>
      <c r="N91" s="875"/>
      <c r="T91" s="73">
        <v>2.5</v>
      </c>
      <c r="U91" s="73">
        <v>2.5</v>
      </c>
    </row>
    <row r="92" spans="1:21" ht="37.5">
      <c r="A92" s="890"/>
      <c r="B92" s="805"/>
      <c r="C92" s="694" t="s">
        <v>119</v>
      </c>
      <c r="D92" s="657">
        <f t="shared" si="5"/>
        <v>0.09</v>
      </c>
      <c r="E92" s="249">
        <f t="shared" si="6"/>
        <v>0.09</v>
      </c>
      <c r="F92" s="934">
        <f>SUM(F81)</f>
        <v>60</v>
      </c>
      <c r="G92" s="659"/>
      <c r="H92" s="837">
        <v>80</v>
      </c>
      <c r="I92" s="657"/>
      <c r="J92" s="669"/>
      <c r="K92" s="669"/>
      <c r="L92" s="669"/>
      <c r="M92" s="819"/>
      <c r="N92" s="875"/>
      <c r="T92" s="73">
        <v>2.7</v>
      </c>
      <c r="U92" s="73">
        <v>2.7</v>
      </c>
    </row>
    <row r="93" spans="1:21">
      <c r="A93" s="890"/>
      <c r="B93" s="805"/>
      <c r="C93" s="694" t="s">
        <v>148</v>
      </c>
      <c r="D93" s="657">
        <f t="shared" si="5"/>
        <v>0</v>
      </c>
      <c r="E93" s="249">
        <f t="shared" si="6"/>
        <v>0</v>
      </c>
      <c r="F93" s="934">
        <f>SUM(F81)</f>
        <v>60</v>
      </c>
      <c r="G93" s="659"/>
      <c r="H93" s="837">
        <v>80</v>
      </c>
      <c r="I93" s="657"/>
      <c r="J93" s="313"/>
      <c r="K93" s="313"/>
      <c r="L93" s="669"/>
      <c r="M93" s="362"/>
      <c r="N93" s="875"/>
      <c r="T93" s="73">
        <v>0.8</v>
      </c>
      <c r="U93" s="73">
        <v>0.8</v>
      </c>
    </row>
    <row r="94" spans="1:21">
      <c r="A94" s="890"/>
      <c r="B94" s="803"/>
      <c r="C94" s="694" t="s">
        <v>147</v>
      </c>
      <c r="D94" s="657">
        <f t="shared" si="5"/>
        <v>24</v>
      </c>
      <c r="E94" s="249">
        <f t="shared" si="6"/>
        <v>23.774999999999999</v>
      </c>
      <c r="F94" s="934">
        <f>SUM(F81)</f>
        <v>60</v>
      </c>
      <c r="G94" s="659"/>
      <c r="H94" s="837">
        <v>80</v>
      </c>
      <c r="I94" s="361"/>
      <c r="J94" s="313"/>
      <c r="K94" s="313"/>
      <c r="L94" s="313"/>
      <c r="M94" s="362"/>
      <c r="N94" s="875"/>
      <c r="T94" s="73">
        <v>2</v>
      </c>
      <c r="U94" s="73">
        <v>2</v>
      </c>
    </row>
    <row r="95" spans="1:21">
      <c r="A95" s="890"/>
      <c r="B95" s="803"/>
      <c r="C95" s="694" t="s">
        <v>112</v>
      </c>
      <c r="D95" s="657">
        <f t="shared" si="5"/>
        <v>0.03</v>
      </c>
      <c r="E95" s="249">
        <f t="shared" si="6"/>
        <v>1.05</v>
      </c>
      <c r="F95" s="934">
        <f>SUM(F81)</f>
        <v>60</v>
      </c>
      <c r="G95" s="659"/>
      <c r="H95" s="837">
        <v>80</v>
      </c>
      <c r="I95" s="361"/>
      <c r="J95" s="313"/>
      <c r="K95" s="313"/>
      <c r="L95" s="313"/>
      <c r="M95" s="362"/>
      <c r="N95" s="875"/>
      <c r="T95" s="73">
        <v>20.64</v>
      </c>
      <c r="U95" s="73">
        <v>20.64</v>
      </c>
    </row>
    <row r="96" spans="1:21">
      <c r="A96" s="890"/>
      <c r="B96" s="803"/>
      <c r="C96" s="694" t="s">
        <v>73</v>
      </c>
      <c r="D96" s="657">
        <f t="shared" si="5"/>
        <v>1.35</v>
      </c>
      <c r="E96" s="249">
        <f t="shared" si="6"/>
        <v>1.35</v>
      </c>
      <c r="F96" s="934">
        <f>SUM(F81)</f>
        <v>60</v>
      </c>
      <c r="G96" s="659"/>
      <c r="H96" s="837">
        <v>80</v>
      </c>
      <c r="I96" s="361"/>
      <c r="J96" s="313"/>
      <c r="K96" s="313"/>
      <c r="L96" s="313"/>
      <c r="M96" s="362"/>
      <c r="N96" s="875"/>
    </row>
    <row r="97" spans="1:24" ht="18" customHeight="1" thickBot="1">
      <c r="A97" s="890"/>
      <c r="B97" s="803"/>
      <c r="C97" s="785" t="s">
        <v>86</v>
      </c>
      <c r="D97" s="657">
        <f t="shared" si="5"/>
        <v>1.05</v>
      </c>
      <c r="E97" s="249">
        <f t="shared" si="6"/>
        <v>1.05</v>
      </c>
      <c r="F97" s="936">
        <f>SUM(F81)</f>
        <v>60</v>
      </c>
      <c r="G97" s="864"/>
      <c r="H97" s="837">
        <v>80</v>
      </c>
      <c r="I97" s="376"/>
      <c r="J97" s="377"/>
      <c r="K97" s="377"/>
      <c r="L97" s="377"/>
      <c r="M97" s="378"/>
      <c r="N97" s="880"/>
      <c r="T97" s="73">
        <v>0.9</v>
      </c>
      <c r="U97" s="73">
        <v>0.9</v>
      </c>
    </row>
    <row r="98" spans="1:24" ht="18" customHeight="1" thickBot="1">
      <c r="A98" s="890"/>
      <c r="B98" s="891" t="s">
        <v>23</v>
      </c>
      <c r="C98" s="686"/>
      <c r="D98" s="657">
        <f t="shared" si="5"/>
        <v>114.03508771929825</v>
      </c>
      <c r="E98" s="249">
        <f t="shared" si="6"/>
        <v>100</v>
      </c>
      <c r="F98" s="937">
        <v>100</v>
      </c>
      <c r="G98" s="683">
        <v>100</v>
      </c>
      <c r="H98" s="844">
        <v>114</v>
      </c>
      <c r="I98" s="272">
        <f>SUM(O105*F98)/H98</f>
        <v>1.0526315789473684</v>
      </c>
      <c r="J98" s="273">
        <f>SUM(P105*F98)/H98</f>
        <v>0.35087719298245612</v>
      </c>
      <c r="K98" s="273">
        <f>SUM(Q105*F98)/H98</f>
        <v>14.736842105263158</v>
      </c>
      <c r="L98" s="273">
        <f>SUM(R105*F98)/H98</f>
        <v>67.368421052631575</v>
      </c>
      <c r="M98" s="274">
        <f>SUM(S105*F98)/H98</f>
        <v>7.0175438596491224</v>
      </c>
      <c r="N98" s="843">
        <v>70</v>
      </c>
      <c r="T98" s="73">
        <v>35</v>
      </c>
      <c r="U98" s="73">
        <v>35</v>
      </c>
    </row>
    <row r="99" spans="1:24" ht="39" customHeight="1" thickBot="1">
      <c r="A99" s="550"/>
      <c r="B99" s="736" t="s">
        <v>76</v>
      </c>
      <c r="C99" s="548"/>
      <c r="D99" s="657"/>
      <c r="E99" s="888"/>
      <c r="F99" s="937">
        <v>540</v>
      </c>
      <c r="G99" s="683">
        <v>460</v>
      </c>
      <c r="H99" s="844">
        <f>SUM(H63:H96)</f>
        <v>2920</v>
      </c>
      <c r="I99" s="881">
        <f t="shared" ref="I99:M99" si="7">SUM(I63:I96)</f>
        <v>15.9475</v>
      </c>
      <c r="J99" s="881">
        <f t="shared" si="7"/>
        <v>16.700999999999997</v>
      </c>
      <c r="K99" s="881">
        <f t="shared" si="7"/>
        <v>54.610499999999995</v>
      </c>
      <c r="L99" s="881">
        <f t="shared" si="7"/>
        <v>430.42200000000003</v>
      </c>
      <c r="M99" s="881">
        <f t="shared" si="7"/>
        <v>1.8085</v>
      </c>
      <c r="N99" s="843"/>
      <c r="T99" s="73">
        <v>0.12</v>
      </c>
      <c r="U99" s="73">
        <v>0.12</v>
      </c>
    </row>
    <row r="100" spans="1:24" ht="24" customHeight="1" thickBot="1">
      <c r="A100" s="549" t="s">
        <v>208</v>
      </c>
      <c r="B100" s="766" t="s">
        <v>161</v>
      </c>
      <c r="C100" s="549"/>
      <c r="D100" s="706">
        <v>6</v>
      </c>
      <c r="E100" s="823">
        <v>6</v>
      </c>
      <c r="F100" s="939">
        <v>6</v>
      </c>
      <c r="G100" s="711">
        <v>6</v>
      </c>
      <c r="H100" s="708"/>
      <c r="I100" s="709"/>
      <c r="J100" s="707"/>
      <c r="K100" s="707"/>
      <c r="L100" s="707"/>
      <c r="M100" s="710"/>
      <c r="N100" s="711"/>
      <c r="P100" s="81"/>
      <c r="Q100" s="81"/>
      <c r="S100" s="81"/>
    </row>
    <row r="101" spans="1:24" ht="21" thickBot="1">
      <c r="A101" s="672"/>
      <c r="B101" s="767" t="s">
        <v>77</v>
      </c>
      <c r="C101" s="549"/>
      <c r="D101" s="706"/>
      <c r="E101" s="823"/>
      <c r="F101" s="939">
        <f>SUM(F30,F31,F62,F99)</f>
        <v>1770</v>
      </c>
      <c r="G101" s="711">
        <v>1538</v>
      </c>
      <c r="H101" s="708">
        <f t="shared" ref="H101:M101" si="8">SUM(H30,H31,H62,H99)</f>
        <v>7685</v>
      </c>
      <c r="I101" s="825">
        <f t="shared" si="8"/>
        <v>68.95</v>
      </c>
      <c r="J101" s="825">
        <f t="shared" si="8"/>
        <v>71.790999999999997</v>
      </c>
      <c r="K101" s="825">
        <f t="shared" si="8"/>
        <v>207.74799999999999</v>
      </c>
      <c r="L101" s="825">
        <f t="shared" si="8"/>
        <v>1621.1092222222223</v>
      </c>
      <c r="M101" s="825">
        <f t="shared" si="8"/>
        <v>68.5685</v>
      </c>
      <c r="N101" s="671"/>
      <c r="O101" s="81"/>
      <c r="P101" s="81"/>
      <c r="Q101" s="81"/>
      <c r="R101" s="81"/>
      <c r="S101" s="81"/>
      <c r="T101" s="73">
        <v>32</v>
      </c>
      <c r="U101" s="73">
        <v>31.7</v>
      </c>
    </row>
    <row r="102" spans="1:24" ht="81">
      <c r="A102" s="771"/>
      <c r="B102" s="775" t="s">
        <v>369</v>
      </c>
      <c r="C102" s="501"/>
      <c r="D102" s="716">
        <v>250</v>
      </c>
      <c r="E102" s="716"/>
      <c r="F102" s="501"/>
      <c r="G102" s="507"/>
      <c r="H102" s="508"/>
      <c r="I102" s="716"/>
      <c r="J102" s="716"/>
      <c r="K102" s="716"/>
      <c r="L102" s="716"/>
      <c r="M102" s="716"/>
      <c r="N102" s="506"/>
      <c r="O102" s="81"/>
      <c r="P102" s="81"/>
      <c r="Q102" s="81"/>
      <c r="R102" s="81"/>
      <c r="S102" s="81"/>
      <c r="T102" s="73">
        <v>0.04</v>
      </c>
      <c r="U102" s="73">
        <v>1.4</v>
      </c>
    </row>
    <row r="103" spans="1:24">
      <c r="A103" s="680"/>
      <c r="B103" s="775"/>
      <c r="C103" s="680"/>
      <c r="D103" s="669"/>
      <c r="E103" s="669"/>
      <c r="F103" s="680"/>
      <c r="G103" s="680"/>
      <c r="H103" s="665"/>
      <c r="I103" s="669"/>
      <c r="J103" s="669"/>
      <c r="K103" s="669"/>
      <c r="L103" s="669"/>
      <c r="M103" s="669"/>
      <c r="N103" s="776"/>
      <c r="O103" s="81"/>
      <c r="P103" s="81"/>
      <c r="Q103" s="81"/>
      <c r="R103" s="81"/>
      <c r="S103" s="81"/>
      <c r="T103" s="73">
        <v>1.8</v>
      </c>
      <c r="U103" s="73">
        <v>1.8</v>
      </c>
    </row>
    <row r="104" spans="1:24">
      <c r="A104" s="680"/>
      <c r="B104" s="775"/>
      <c r="C104" s="680"/>
      <c r="D104" s="669"/>
      <c r="E104" s="669"/>
      <c r="F104" s="680"/>
      <c r="G104" s="680"/>
      <c r="H104" s="665"/>
      <c r="I104" s="669"/>
      <c r="J104" s="669"/>
      <c r="K104" s="669"/>
      <c r="L104" s="669"/>
      <c r="M104" s="669"/>
      <c r="N104" s="776"/>
      <c r="O104" s="81"/>
      <c r="P104" s="81"/>
      <c r="Q104" s="81"/>
      <c r="R104" s="81"/>
      <c r="S104" s="81"/>
      <c r="T104" s="73">
        <v>1.4</v>
      </c>
      <c r="U104" s="73">
        <v>1.4</v>
      </c>
    </row>
    <row r="105" spans="1:24">
      <c r="A105" s="680"/>
      <c r="O105" s="81">
        <v>1.2</v>
      </c>
      <c r="P105" s="81">
        <v>0.4</v>
      </c>
      <c r="Q105" s="81">
        <v>16.8</v>
      </c>
      <c r="R105" s="81">
        <v>76.8</v>
      </c>
      <c r="S105" s="81">
        <v>8</v>
      </c>
      <c r="T105" s="104">
        <v>130</v>
      </c>
      <c r="U105" s="104">
        <v>114</v>
      </c>
    </row>
    <row r="106" spans="1:24" ht="21" thickBot="1">
      <c r="O106" s="73">
        <f t="shared" ref="O106:S106" si="9">SUM(O79:O103)</f>
        <v>17.93</v>
      </c>
      <c r="P106" s="73">
        <f t="shared" si="9"/>
        <v>16.718</v>
      </c>
      <c r="Q106" s="73">
        <f t="shared" si="9"/>
        <v>84.31</v>
      </c>
      <c r="R106" s="73">
        <f t="shared" si="9"/>
        <v>557</v>
      </c>
      <c r="S106" s="73">
        <f t="shared" si="9"/>
        <v>1.95</v>
      </c>
    </row>
    <row r="107" spans="1:24" s="12" customFormat="1" ht="18" customHeight="1" thickBot="1">
      <c r="A107" s="6"/>
      <c r="B107" s="482"/>
      <c r="C107" s="6"/>
      <c r="D107" s="254"/>
      <c r="E107" s="254"/>
      <c r="F107" s="6"/>
      <c r="G107" s="6"/>
      <c r="H107" s="53"/>
      <c r="I107" s="254"/>
      <c r="J107" s="254"/>
      <c r="K107" s="254"/>
      <c r="L107" s="254"/>
      <c r="M107" s="254"/>
      <c r="N107" s="20"/>
      <c r="O107" s="126"/>
      <c r="P107" s="127"/>
      <c r="Q107" s="127"/>
      <c r="R107" s="127"/>
      <c r="S107" s="128"/>
      <c r="T107" s="212"/>
      <c r="U107" s="213"/>
      <c r="V107" s="96"/>
    </row>
    <row r="108" spans="1:24">
      <c r="O108" s="73">
        <f>SUM(O33,O34,O78,O106)</f>
        <v>79.740000000000009</v>
      </c>
      <c r="P108" s="73">
        <f>SUM(P33,P34,P78,P106)</f>
        <v>98.508000000000024</v>
      </c>
      <c r="Q108" s="73">
        <f>SUM(Q33,Q34,Q78,Q106)</f>
        <v>291.85000000000002</v>
      </c>
      <c r="R108" s="73">
        <f>SUM(R33,R34,R78,R106)</f>
        <v>1822.73</v>
      </c>
      <c r="S108" s="73">
        <f>SUM(S33,S34,S78,S106)</f>
        <v>193.15</v>
      </c>
    </row>
    <row r="109" spans="1:24" s="73" customFormat="1">
      <c r="A109" s="6"/>
      <c r="B109" s="482"/>
      <c r="C109" s="6"/>
      <c r="D109" s="254"/>
      <c r="E109" s="254"/>
      <c r="F109" s="6"/>
      <c r="G109" s="6"/>
      <c r="H109" s="53"/>
      <c r="I109" s="254"/>
      <c r="J109" s="254"/>
      <c r="K109" s="254"/>
      <c r="L109" s="254"/>
      <c r="M109" s="254"/>
      <c r="N109" s="20"/>
      <c r="X109" s="176"/>
    </row>
  </sheetData>
  <mergeCells count="11">
    <mergeCell ref="O6:Q6"/>
    <mergeCell ref="F6:F7"/>
    <mergeCell ref="A63:A82"/>
    <mergeCell ref="A83:A84"/>
    <mergeCell ref="K1:M1"/>
    <mergeCell ref="K3:M3"/>
    <mergeCell ref="A5:M5"/>
    <mergeCell ref="A6:A7"/>
    <mergeCell ref="B6:B7"/>
    <mergeCell ref="H6:H7"/>
    <mergeCell ref="I6:K6"/>
  </mergeCells>
  <pageMargins left="0.7" right="0.7" top="0.75" bottom="0.75" header="0.3" footer="0.3"/>
  <pageSetup paperSize="9" scale="32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99"/>
  <sheetViews>
    <sheetView tabSelected="1" view="pageBreakPreview" topLeftCell="A25" zoomScale="60" workbookViewId="0">
      <selection activeCell="C40" sqref="C40"/>
    </sheetView>
  </sheetViews>
  <sheetFormatPr defaultRowHeight="20.25"/>
  <cols>
    <col min="1" max="1" width="21.85546875" style="6" customWidth="1"/>
    <col min="2" max="2" width="28.5703125" style="482" customWidth="1"/>
    <col min="3" max="3" width="27.7109375" style="6" customWidth="1"/>
    <col min="4" max="5" width="21" style="254" customWidth="1"/>
    <col min="6" max="7" width="8.7109375" style="6" customWidth="1"/>
    <col min="8" max="8" width="4.85546875" style="53" customWidth="1"/>
    <col min="9" max="10" width="9.28515625" style="254" bestFit="1" customWidth="1"/>
    <col min="11" max="11" width="9.42578125" style="254" bestFit="1" customWidth="1"/>
    <col min="12" max="12" width="15.5703125" style="254" customWidth="1"/>
    <col min="13" max="13" width="10.140625" style="254" customWidth="1"/>
    <col min="14" max="14" width="14.28515625" style="20" customWidth="1"/>
    <col min="15" max="17" width="9.140625" style="73"/>
    <col min="18" max="18" width="15.5703125" style="73" customWidth="1"/>
    <col min="19" max="19" width="10.140625" style="73" customWidth="1"/>
    <col min="20" max="21" width="21" style="73" customWidth="1"/>
    <col min="22" max="16384" width="9.140625" style="6"/>
  </cols>
  <sheetData>
    <row r="1" spans="1:22" s="2" customFormat="1" ht="29.25" customHeight="1">
      <c r="B1" s="484"/>
      <c r="D1" s="244"/>
      <c r="E1" s="244"/>
      <c r="H1" s="51"/>
      <c r="I1" s="244"/>
      <c r="J1" s="244"/>
      <c r="K1" s="1167" t="s">
        <v>260</v>
      </c>
      <c r="L1" s="1167"/>
      <c r="M1" s="1167"/>
      <c r="N1" s="467"/>
      <c r="O1" s="73"/>
      <c r="P1" s="73"/>
      <c r="Q1" s="73"/>
      <c r="R1" s="73"/>
      <c r="S1" s="73"/>
      <c r="T1" s="73"/>
      <c r="U1" s="73"/>
      <c r="V1" s="6"/>
    </row>
    <row r="2" spans="1:22" s="2" customFormat="1" ht="27.75" customHeight="1">
      <c r="B2" s="484"/>
      <c r="D2" s="244"/>
      <c r="E2" s="244"/>
      <c r="H2" s="51"/>
      <c r="I2" s="244"/>
      <c r="J2" s="244"/>
      <c r="K2" s="960" t="s">
        <v>31</v>
      </c>
      <c r="L2" s="960"/>
      <c r="M2" s="960"/>
      <c r="N2" s="467"/>
      <c r="O2" s="73"/>
      <c r="P2" s="73"/>
      <c r="Q2" s="73"/>
      <c r="R2" s="73"/>
      <c r="S2" s="73"/>
      <c r="T2" s="73"/>
      <c r="U2" s="73"/>
      <c r="V2" s="6"/>
    </row>
    <row r="3" spans="1:22" s="2" customFormat="1" ht="34.5" customHeight="1">
      <c r="B3" s="484"/>
      <c r="D3" s="244"/>
      <c r="E3" s="244"/>
      <c r="H3" s="51"/>
      <c r="I3" s="244"/>
      <c r="J3" s="244"/>
      <c r="K3" s="1167" t="s">
        <v>32</v>
      </c>
      <c r="L3" s="1167"/>
      <c r="M3" s="1167"/>
      <c r="N3" s="467"/>
      <c r="O3" s="73"/>
      <c r="P3" s="73"/>
      <c r="Q3" s="73"/>
      <c r="R3" s="73"/>
      <c r="S3" s="73"/>
      <c r="T3" s="73"/>
      <c r="U3" s="73"/>
      <c r="V3" s="6"/>
    </row>
    <row r="4" spans="1:22" s="2" customFormat="1" ht="42" customHeight="1">
      <c r="B4" s="484"/>
      <c r="D4" s="244"/>
      <c r="E4" s="244"/>
      <c r="H4" s="51"/>
      <c r="I4" s="244"/>
      <c r="J4" s="244"/>
      <c r="K4" s="961"/>
      <c r="L4" s="961"/>
      <c r="M4" s="961"/>
      <c r="N4" s="467"/>
      <c r="O4" s="73"/>
      <c r="P4" s="73"/>
      <c r="Q4" s="73"/>
      <c r="R4" s="73"/>
      <c r="S4" s="73"/>
      <c r="T4" s="73"/>
      <c r="U4" s="73"/>
      <c r="V4" s="6"/>
    </row>
    <row r="5" spans="1:22" ht="66.75" customHeight="1" thickBot="1">
      <c r="A5" s="1172" t="s">
        <v>268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42"/>
    </row>
    <row r="6" spans="1:22" ht="19.5" thickBot="1">
      <c r="A6" s="1109" t="s">
        <v>0</v>
      </c>
      <c r="B6" s="1150" t="s">
        <v>1</v>
      </c>
      <c r="C6" s="47"/>
      <c r="D6" s="379"/>
      <c r="E6" s="380"/>
      <c r="F6" s="1170" t="s">
        <v>221</v>
      </c>
      <c r="G6" s="502" t="s">
        <v>222</v>
      </c>
      <c r="H6" s="1165" t="s">
        <v>2</v>
      </c>
      <c r="I6" s="1116" t="s">
        <v>3</v>
      </c>
      <c r="J6" s="1116"/>
      <c r="K6" s="1117"/>
      <c r="L6" s="643" t="s">
        <v>5</v>
      </c>
      <c r="M6" s="644" t="s">
        <v>4</v>
      </c>
      <c r="N6" s="645" t="s">
        <v>7</v>
      </c>
      <c r="O6" s="1118" t="s">
        <v>3</v>
      </c>
      <c r="P6" s="1118"/>
      <c r="Q6" s="1118"/>
      <c r="R6" s="73" t="s">
        <v>5</v>
      </c>
      <c r="S6" s="73" t="s">
        <v>4</v>
      </c>
      <c r="T6" s="399"/>
      <c r="U6" s="399"/>
    </row>
    <row r="7" spans="1:22" ht="19.5" thickBot="1">
      <c r="A7" s="1110"/>
      <c r="B7" s="1173"/>
      <c r="C7" s="48"/>
      <c r="D7" s="381"/>
      <c r="E7" s="382"/>
      <c r="F7" s="1171"/>
      <c r="G7" s="503"/>
      <c r="H7" s="1174"/>
      <c r="I7" s="829" t="s">
        <v>9</v>
      </c>
      <c r="J7" s="647" t="s">
        <v>10</v>
      </c>
      <c r="K7" s="646" t="s">
        <v>11</v>
      </c>
      <c r="L7" s="648" t="s">
        <v>6</v>
      </c>
      <c r="M7" s="647"/>
      <c r="N7" s="649" t="s">
        <v>8</v>
      </c>
      <c r="O7" s="73" t="s">
        <v>9</v>
      </c>
      <c r="P7" s="73" t="s">
        <v>10</v>
      </c>
      <c r="Q7" s="73" t="s">
        <v>11</v>
      </c>
      <c r="R7" s="73" t="s">
        <v>6</v>
      </c>
      <c r="T7" s="399"/>
      <c r="U7" s="399"/>
    </row>
    <row r="8" spans="1:22" ht="40.5">
      <c r="A8" s="1155" t="s">
        <v>12</v>
      </c>
      <c r="B8" s="845" t="s">
        <v>174</v>
      </c>
      <c r="C8" s="799"/>
      <c r="D8" s="439"/>
      <c r="E8" s="440"/>
      <c r="F8" s="680">
        <v>250</v>
      </c>
      <c r="G8" s="660">
        <v>200</v>
      </c>
      <c r="H8" s="837">
        <v>200</v>
      </c>
      <c r="I8" s="272">
        <f>SUM(O8*F8)/H8</f>
        <v>7.2</v>
      </c>
      <c r="J8" s="273">
        <f>SUM(P8*F8)/H8</f>
        <v>8.2874999999999996</v>
      </c>
      <c r="K8" s="273">
        <f>SUM(Q8*F8)/H8</f>
        <v>22.85</v>
      </c>
      <c r="L8" s="273">
        <f>SUM(R8*F8)/H8</f>
        <v>195</v>
      </c>
      <c r="M8" s="274">
        <f>SUM(S8*F8)/H8</f>
        <v>1.4624999999999999</v>
      </c>
      <c r="N8" s="875">
        <v>43</v>
      </c>
      <c r="O8" s="89">
        <v>5.76</v>
      </c>
      <c r="P8" s="89">
        <v>6.63</v>
      </c>
      <c r="Q8" s="89">
        <v>18.28</v>
      </c>
      <c r="R8" s="89">
        <v>156</v>
      </c>
      <c r="S8" s="81">
        <v>1.17</v>
      </c>
      <c r="T8" s="104"/>
      <c r="U8" s="104"/>
    </row>
    <row r="9" spans="1:22" ht="37.5">
      <c r="A9" s="1121"/>
      <c r="B9" s="512" t="s">
        <v>175</v>
      </c>
      <c r="C9" s="694" t="s">
        <v>152</v>
      </c>
      <c r="D9" s="657">
        <f>SUM(F9*T9)/H9</f>
        <v>225</v>
      </c>
      <c r="E9" s="249">
        <f>SUM(F9*U9)/H9</f>
        <v>225</v>
      </c>
      <c r="F9" s="665">
        <f>SUM(F8)</f>
        <v>250</v>
      </c>
      <c r="G9" s="659"/>
      <c r="H9" s="837">
        <v>200</v>
      </c>
      <c r="I9" s="361"/>
      <c r="J9" s="313"/>
      <c r="K9" s="313"/>
      <c r="L9" s="313"/>
      <c r="M9" s="362"/>
      <c r="N9" s="875"/>
      <c r="O9" s="81"/>
      <c r="P9" s="81"/>
      <c r="Q9" s="81"/>
      <c r="R9" s="81"/>
      <c r="S9" s="81"/>
      <c r="T9" s="121">
        <v>180</v>
      </c>
      <c r="U9" s="121">
        <v>180</v>
      </c>
    </row>
    <row r="10" spans="1:22">
      <c r="A10" s="1121"/>
      <c r="B10" s="512"/>
      <c r="C10" s="694" t="s">
        <v>153</v>
      </c>
      <c r="D10" s="657">
        <f>SUM(F10*T10)/H10</f>
        <v>37.5</v>
      </c>
      <c r="E10" s="249">
        <f>SUM(F10*U10)/H10</f>
        <v>37.5</v>
      </c>
      <c r="F10" s="665">
        <f>SUM(F8)</f>
        <v>250</v>
      </c>
      <c r="G10" s="659"/>
      <c r="H10" s="837">
        <v>200</v>
      </c>
      <c r="I10" s="361"/>
      <c r="J10" s="313"/>
      <c r="K10" s="313"/>
      <c r="L10" s="313"/>
      <c r="M10" s="362"/>
      <c r="N10" s="875"/>
      <c r="O10" s="81"/>
      <c r="P10" s="81"/>
      <c r="Q10" s="81"/>
      <c r="R10" s="81"/>
      <c r="S10" s="81"/>
      <c r="T10" s="121">
        <v>30</v>
      </c>
      <c r="U10" s="121">
        <v>30</v>
      </c>
    </row>
    <row r="11" spans="1:22">
      <c r="A11" s="1121"/>
      <c r="B11" s="512"/>
      <c r="C11" s="694" t="s">
        <v>154</v>
      </c>
      <c r="D11" s="657">
        <f>SUM(F11*T11)/H11</f>
        <v>20</v>
      </c>
      <c r="E11" s="249">
        <f>SUM(F11*U11)/H11</f>
        <v>20</v>
      </c>
      <c r="F11" s="665">
        <f>SUM(F8)</f>
        <v>250</v>
      </c>
      <c r="G11" s="659"/>
      <c r="H11" s="837">
        <v>200</v>
      </c>
      <c r="I11" s="361"/>
      <c r="J11" s="313"/>
      <c r="K11" s="313"/>
      <c r="L11" s="313"/>
      <c r="M11" s="362"/>
      <c r="N11" s="875"/>
      <c r="O11" s="81"/>
      <c r="P11" s="81"/>
      <c r="Q11" s="81"/>
      <c r="R11" s="81"/>
      <c r="S11" s="81"/>
      <c r="T11" s="121">
        <v>16</v>
      </c>
      <c r="U11" s="121">
        <v>16</v>
      </c>
    </row>
    <row r="12" spans="1:22">
      <c r="A12" s="1121"/>
      <c r="B12" s="512"/>
      <c r="C12" s="694" t="s">
        <v>73</v>
      </c>
      <c r="D12" s="657">
        <f>SUM(F12*T12)/H12</f>
        <v>2.5</v>
      </c>
      <c r="E12" s="249">
        <f>SUM(F12*U12)/H12</f>
        <v>2.5</v>
      </c>
      <c r="F12" s="665">
        <f>SUM(F8)</f>
        <v>250</v>
      </c>
      <c r="G12" s="659"/>
      <c r="H12" s="837">
        <v>200</v>
      </c>
      <c r="I12" s="361"/>
      <c r="J12" s="313"/>
      <c r="K12" s="313"/>
      <c r="L12" s="313"/>
      <c r="M12" s="362"/>
      <c r="N12" s="875"/>
      <c r="O12" s="81"/>
      <c r="P12" s="81"/>
      <c r="Q12" s="81"/>
      <c r="R12" s="81"/>
      <c r="S12" s="81"/>
      <c r="T12" s="121">
        <v>2</v>
      </c>
      <c r="U12" s="121">
        <v>2</v>
      </c>
    </row>
    <row r="13" spans="1:22" ht="37.5">
      <c r="A13" s="1121"/>
      <c r="B13" s="512"/>
      <c r="C13" s="694" t="s">
        <v>155</v>
      </c>
      <c r="D13" s="657">
        <f>SUM(F13*T13)/H13</f>
        <v>1.25</v>
      </c>
      <c r="E13" s="249">
        <f>SUM(F13*U13)/H13</f>
        <v>1.25</v>
      </c>
      <c r="F13" s="665">
        <f>SUM(F8)</f>
        <v>250</v>
      </c>
      <c r="G13" s="659"/>
      <c r="H13" s="837">
        <v>200</v>
      </c>
      <c r="I13" s="361"/>
      <c r="J13" s="313"/>
      <c r="K13" s="313"/>
      <c r="L13" s="313"/>
      <c r="M13" s="362"/>
      <c r="N13" s="875"/>
      <c r="O13" s="81"/>
      <c r="P13" s="81"/>
      <c r="Q13" s="81"/>
      <c r="R13" s="81"/>
      <c r="S13" s="81"/>
      <c r="T13" s="121">
        <v>1</v>
      </c>
      <c r="U13" s="121">
        <v>1</v>
      </c>
    </row>
    <row r="14" spans="1:22" ht="18.75">
      <c r="A14" s="1122"/>
      <c r="B14" s="662" t="s">
        <v>21</v>
      </c>
      <c r="C14" s="663"/>
      <c r="D14" s="295"/>
      <c r="E14" s="664"/>
      <c r="F14" s="680">
        <v>180</v>
      </c>
      <c r="G14" s="680">
        <v>150</v>
      </c>
      <c r="H14" s="659">
        <v>180</v>
      </c>
      <c r="I14" s="279">
        <f>SUM(O14*F14)/H14</f>
        <v>7.0000000000000007E-2</v>
      </c>
      <c r="J14" s="280">
        <f>SUM(P14*F14)/H14</f>
        <v>0.01</v>
      </c>
      <c r="K14" s="280">
        <f>SUM(Q14*F14)/H14</f>
        <v>7.1</v>
      </c>
      <c r="L14" s="280">
        <f>SUM(R14*F14)/H14</f>
        <v>29</v>
      </c>
      <c r="M14" s="281">
        <f>SUM(S14*F14)/H14</f>
        <v>1.42</v>
      </c>
      <c r="N14" s="660">
        <v>78</v>
      </c>
      <c r="O14" s="121">
        <v>7.0000000000000007E-2</v>
      </c>
      <c r="P14" s="121">
        <v>0.01</v>
      </c>
      <c r="Q14" s="121">
        <v>7.1</v>
      </c>
      <c r="R14" s="121">
        <v>29</v>
      </c>
      <c r="S14" s="87">
        <v>1.42</v>
      </c>
      <c r="T14" s="104"/>
      <c r="U14" s="104"/>
    </row>
    <row r="15" spans="1:22" ht="18.75">
      <c r="A15" s="1122"/>
      <c r="B15" s="655"/>
      <c r="C15" s="663" t="s">
        <v>38</v>
      </c>
      <c r="D15" s="657">
        <f>SUM(F15*T15)/H15</f>
        <v>1</v>
      </c>
      <c r="E15" s="284">
        <f>SUM(F15*U15)/H15</f>
        <v>1</v>
      </c>
      <c r="F15" s="680">
        <f>SUM(F14)</f>
        <v>180</v>
      </c>
      <c r="G15" s="680"/>
      <c r="H15" s="659">
        <v>180</v>
      </c>
      <c r="I15" s="312"/>
      <c r="J15" s="313"/>
      <c r="K15" s="313"/>
      <c r="L15" s="313"/>
      <c r="M15" s="277"/>
      <c r="N15" s="660"/>
      <c r="O15" s="87"/>
      <c r="P15" s="87"/>
      <c r="Q15" s="87"/>
      <c r="R15" s="87"/>
      <c r="S15" s="87"/>
      <c r="T15" s="104">
        <v>1</v>
      </c>
      <c r="U15" s="104">
        <v>1</v>
      </c>
    </row>
    <row r="16" spans="1:22" ht="18.75">
      <c r="A16" s="1122"/>
      <c r="B16" s="655"/>
      <c r="C16" s="663" t="s">
        <v>36</v>
      </c>
      <c r="D16" s="657">
        <f>SUM(F16*T16)/H16</f>
        <v>10</v>
      </c>
      <c r="E16" s="284">
        <f>SUM(F16*U16)/H16</f>
        <v>10</v>
      </c>
      <c r="F16" s="680">
        <f>SUM(F14)</f>
        <v>180</v>
      </c>
      <c r="G16" s="680"/>
      <c r="H16" s="659">
        <v>180</v>
      </c>
      <c r="I16" s="312"/>
      <c r="J16" s="313"/>
      <c r="K16" s="313"/>
      <c r="L16" s="313"/>
      <c r="M16" s="277"/>
      <c r="N16" s="660"/>
      <c r="O16" s="87"/>
      <c r="P16" s="87"/>
      <c r="Q16" s="87"/>
      <c r="R16" s="87"/>
      <c r="S16" s="87"/>
      <c r="T16" s="73">
        <v>10</v>
      </c>
      <c r="U16" s="104">
        <v>10</v>
      </c>
    </row>
    <row r="17" spans="1:21" ht="18.75">
      <c r="A17" s="1122"/>
      <c r="B17" s="655"/>
      <c r="C17" s="663" t="s">
        <v>68</v>
      </c>
      <c r="D17" s="657">
        <f>SUM(F17*T17)/H17</f>
        <v>8</v>
      </c>
      <c r="E17" s="284">
        <f>SUM(F17*U17)/H17</f>
        <v>7</v>
      </c>
      <c r="F17" s="680">
        <f>SUM(F14)</f>
        <v>180</v>
      </c>
      <c r="G17" s="680"/>
      <c r="H17" s="659">
        <v>180</v>
      </c>
      <c r="I17" s="312"/>
      <c r="J17" s="313"/>
      <c r="K17" s="313"/>
      <c r="L17" s="313"/>
      <c r="M17" s="277"/>
      <c r="N17" s="660"/>
      <c r="O17" s="87"/>
      <c r="P17" s="87"/>
      <c r="Q17" s="87"/>
      <c r="R17" s="87"/>
      <c r="S17" s="87"/>
      <c r="T17" s="104">
        <v>8</v>
      </c>
      <c r="U17" s="104">
        <v>7</v>
      </c>
    </row>
    <row r="18" spans="1:21" ht="19.5" thickBot="1">
      <c r="A18" s="1122"/>
      <c r="B18" s="661"/>
      <c r="C18" s="663" t="s">
        <v>37</v>
      </c>
      <c r="D18" s="657">
        <f>SUM(F18*T18)/H18</f>
        <v>150</v>
      </c>
      <c r="E18" s="284">
        <f>SUM(F18*U18)/H18</f>
        <v>150</v>
      </c>
      <c r="F18" s="680">
        <f>SUM(F14)</f>
        <v>180</v>
      </c>
      <c r="G18" s="680"/>
      <c r="H18" s="659">
        <v>180</v>
      </c>
      <c r="I18" s="312"/>
      <c r="J18" s="313"/>
      <c r="K18" s="313"/>
      <c r="L18" s="313"/>
      <c r="M18" s="277"/>
      <c r="N18" s="660"/>
      <c r="O18" s="87"/>
      <c r="P18" s="87"/>
      <c r="Q18" s="87"/>
      <c r="R18" s="87"/>
      <c r="S18" s="87"/>
      <c r="T18" s="104">
        <v>150</v>
      </c>
      <c r="U18" s="104">
        <v>150</v>
      </c>
    </row>
    <row r="19" spans="1:21">
      <c r="A19" s="1122"/>
      <c r="B19" s="734" t="s">
        <v>22</v>
      </c>
      <c r="C19" s="663"/>
      <c r="D19" s="664"/>
      <c r="E19" s="374"/>
      <c r="F19" s="680">
        <v>45</v>
      </c>
      <c r="G19" s="660">
        <v>40</v>
      </c>
      <c r="H19" s="837">
        <v>35</v>
      </c>
      <c r="I19" s="272">
        <f>SUM(O19*F19)/H19</f>
        <v>2.7642857142857142</v>
      </c>
      <c r="J19" s="273">
        <f>SUM(P19*F19)/H19</f>
        <v>8.5500000000000007</v>
      </c>
      <c r="K19" s="273">
        <f>SUM(Q19*F19)/H19</f>
        <v>16.547142857142855</v>
      </c>
      <c r="L19" s="273">
        <f>SUM(R19*F19)/H19</f>
        <v>154.09285714285716</v>
      </c>
      <c r="M19" s="274">
        <f>SUM(S19*F19)/H19</f>
        <v>0</v>
      </c>
      <c r="N19" s="875">
        <v>5</v>
      </c>
      <c r="O19" s="89">
        <v>2.15</v>
      </c>
      <c r="P19" s="89">
        <v>6.65</v>
      </c>
      <c r="Q19" s="89">
        <v>12.87</v>
      </c>
      <c r="R19" s="89">
        <v>119.85</v>
      </c>
      <c r="S19" s="81">
        <v>0</v>
      </c>
      <c r="T19" s="104"/>
      <c r="U19" s="400"/>
    </row>
    <row r="20" spans="1:21">
      <c r="A20" s="1122"/>
      <c r="B20" s="512"/>
      <c r="C20" s="663" t="s">
        <v>39</v>
      </c>
      <c r="D20" s="657">
        <f>SUM(F20*T20)/H20</f>
        <v>38.571428571428569</v>
      </c>
      <c r="E20" s="249">
        <f>SUM(F20*U20)/H20</f>
        <v>38.571428571428569</v>
      </c>
      <c r="F20" s="665">
        <f>SUM(F19)</f>
        <v>45</v>
      </c>
      <c r="G20" s="659"/>
      <c r="H20" s="837">
        <v>35</v>
      </c>
      <c r="I20" s="361"/>
      <c r="J20" s="313"/>
      <c r="K20" s="313"/>
      <c r="L20" s="313"/>
      <c r="M20" s="362"/>
      <c r="N20" s="875"/>
      <c r="O20" s="81"/>
      <c r="P20" s="81"/>
      <c r="Q20" s="81"/>
      <c r="R20" s="81"/>
      <c r="S20" s="81"/>
      <c r="T20" s="104">
        <v>30</v>
      </c>
      <c r="U20" s="104">
        <v>30</v>
      </c>
    </row>
    <row r="21" spans="1:21" ht="21" thickBot="1">
      <c r="A21" s="1123"/>
      <c r="B21" s="511"/>
      <c r="C21" s="702" t="s">
        <v>35</v>
      </c>
      <c r="D21" s="657">
        <f>SUM(F21*T21)/H21</f>
        <v>6.4285714285714288</v>
      </c>
      <c r="E21" s="249">
        <f>SUM(F21*U21)/H21</f>
        <v>6.4285714285714288</v>
      </c>
      <c r="F21" s="892">
        <f>SUM(F19)</f>
        <v>45</v>
      </c>
      <c r="G21" s="864"/>
      <c r="H21" s="837">
        <v>35</v>
      </c>
      <c r="I21" s="376"/>
      <c r="J21" s="377"/>
      <c r="K21" s="377"/>
      <c r="L21" s="377"/>
      <c r="M21" s="378"/>
      <c r="N21" s="880"/>
      <c r="O21" s="81"/>
      <c r="P21" s="81"/>
      <c r="Q21" s="81"/>
      <c r="R21" s="81"/>
      <c r="S21" s="81"/>
      <c r="T21" s="104">
        <v>5</v>
      </c>
      <c r="U21" s="104">
        <v>5</v>
      </c>
    </row>
    <row r="22" spans="1:21" ht="21" thickBot="1">
      <c r="A22" s="1124"/>
      <c r="B22" s="736" t="s">
        <v>76</v>
      </c>
      <c r="C22" s="816"/>
      <c r="D22" s="679"/>
      <c r="E22" s="792"/>
      <c r="F22" s="893">
        <f>SUM(F8,F14,F19)</f>
        <v>475</v>
      </c>
      <c r="G22" s="840">
        <v>390</v>
      </c>
      <c r="H22" s="841">
        <f t="shared" ref="H22:M22" si="0">SUM(H8:H21)</f>
        <v>2205</v>
      </c>
      <c r="I22" s="795">
        <f t="shared" si="0"/>
        <v>10.034285714285716</v>
      </c>
      <c r="J22" s="795">
        <f t="shared" si="0"/>
        <v>16.8475</v>
      </c>
      <c r="K22" s="795">
        <f t="shared" si="0"/>
        <v>46.497142857142862</v>
      </c>
      <c r="L22" s="795">
        <f t="shared" si="0"/>
        <v>378.09285714285716</v>
      </c>
      <c r="M22" s="795">
        <f t="shared" si="0"/>
        <v>2.8824999999999998</v>
      </c>
      <c r="N22" s="843"/>
      <c r="O22" s="154">
        <f>SUM(O8:O21)</f>
        <v>7.98</v>
      </c>
      <c r="P22" s="154">
        <f>SUM(P8:P21)</f>
        <v>13.29</v>
      </c>
      <c r="Q22" s="154">
        <f>SUM(Q8:Q21)</f>
        <v>38.25</v>
      </c>
      <c r="R22" s="154">
        <f>SUM(R8:R21)</f>
        <v>304.85000000000002</v>
      </c>
      <c r="S22" s="154">
        <f>SUM(S8:S21)</f>
        <v>2.59</v>
      </c>
      <c r="U22" s="154"/>
    </row>
    <row r="23" spans="1:21" ht="21" thickBot="1">
      <c r="A23" s="684" t="s">
        <v>16</v>
      </c>
      <c r="B23" s="962" t="s">
        <v>23</v>
      </c>
      <c r="C23" s="1021"/>
      <c r="D23" s="842">
        <f>SUM(F23*T23)/H23</f>
        <v>114.03508771929825</v>
      </c>
      <c r="E23" s="385">
        <f>SUM(F23*U23)/H23</f>
        <v>100</v>
      </c>
      <c r="F23" s="1366">
        <v>100</v>
      </c>
      <c r="G23" s="828">
        <v>80</v>
      </c>
      <c r="H23" s="1022">
        <v>114</v>
      </c>
      <c r="I23" s="1023">
        <f>SUM(O23*F23)/H23</f>
        <v>1.0526315789473684</v>
      </c>
      <c r="J23" s="1024">
        <f>SUM(P23*F23)/H23</f>
        <v>0.35087719298245612</v>
      </c>
      <c r="K23" s="1024">
        <f>SUM(Q23*F23)/H23</f>
        <v>14.736842105263158</v>
      </c>
      <c r="L23" s="1024">
        <f>SUM(R23*F23)/H23</f>
        <v>67.368421052631575</v>
      </c>
      <c r="M23" s="1025">
        <f>SUM(S23*F23)/H23</f>
        <v>7.0175438596491224</v>
      </c>
      <c r="N23" s="645">
        <v>70</v>
      </c>
      <c r="O23" s="81">
        <v>1.2</v>
      </c>
      <c r="P23" s="81">
        <v>0.4</v>
      </c>
      <c r="Q23" s="81">
        <v>16.8</v>
      </c>
      <c r="R23" s="81">
        <v>76.8</v>
      </c>
      <c r="S23" s="81">
        <v>8</v>
      </c>
      <c r="T23" s="104">
        <v>130</v>
      </c>
      <c r="U23" s="104">
        <v>114</v>
      </c>
    </row>
    <row r="24" spans="1:21" ht="40.5">
      <c r="A24" s="1109" t="s">
        <v>18</v>
      </c>
      <c r="B24" s="1026" t="s">
        <v>339</v>
      </c>
      <c r="C24" s="8"/>
      <c r="D24" s="250"/>
      <c r="E24" s="251"/>
      <c r="F24" s="6">
        <v>250</v>
      </c>
      <c r="G24" s="1367">
        <v>200</v>
      </c>
      <c r="H24" s="275"/>
      <c r="I24" s="276">
        <v>1.7</v>
      </c>
      <c r="J24" s="276">
        <v>4.82</v>
      </c>
      <c r="K24" s="276">
        <v>6.68</v>
      </c>
      <c r="L24" s="277">
        <v>77</v>
      </c>
      <c r="M24" s="1020">
        <v>20.04</v>
      </c>
      <c r="N24" s="944">
        <v>11</v>
      </c>
      <c r="O24" s="168">
        <v>1.7</v>
      </c>
      <c r="P24" s="87">
        <v>4.82</v>
      </c>
      <c r="Q24" s="87">
        <v>6.68</v>
      </c>
      <c r="R24" s="87">
        <v>77</v>
      </c>
      <c r="S24" s="87">
        <v>20.04</v>
      </c>
      <c r="T24" s="104"/>
      <c r="U24" s="104"/>
    </row>
    <row r="25" spans="1:21">
      <c r="A25" s="1120"/>
      <c r="B25" s="1027"/>
      <c r="C25" s="8" t="s">
        <v>44</v>
      </c>
      <c r="D25" s="248">
        <v>30</v>
      </c>
      <c r="E25" s="249">
        <v>18</v>
      </c>
      <c r="F25" s="53">
        <f>SUM(F24)</f>
        <v>250</v>
      </c>
      <c r="G25" s="180">
        <v>250</v>
      </c>
      <c r="H25" s="364"/>
      <c r="I25" s="278"/>
      <c r="J25" s="278"/>
      <c r="K25" s="278"/>
      <c r="L25" s="365"/>
      <c r="M25" s="1020"/>
      <c r="N25" s="944"/>
      <c r="O25" s="168"/>
      <c r="P25" s="87"/>
      <c r="Q25" s="87"/>
      <c r="R25" s="87"/>
      <c r="S25" s="87"/>
      <c r="T25" s="104">
        <v>30</v>
      </c>
      <c r="U25" s="104">
        <v>18</v>
      </c>
    </row>
    <row r="26" spans="1:21">
      <c r="A26" s="1120"/>
      <c r="B26" s="1027"/>
      <c r="C26" s="8" t="s">
        <v>41</v>
      </c>
      <c r="D26" s="248">
        <v>40</v>
      </c>
      <c r="E26" s="249">
        <v>28</v>
      </c>
      <c r="F26" s="53">
        <f>SUM(F24)</f>
        <v>250</v>
      </c>
      <c r="G26" s="180">
        <v>250</v>
      </c>
      <c r="H26" s="364"/>
      <c r="I26" s="278"/>
      <c r="J26" s="278"/>
      <c r="K26" s="278"/>
      <c r="L26" s="365"/>
      <c r="M26" s="1020"/>
      <c r="N26" s="944"/>
      <c r="O26" s="168"/>
      <c r="P26" s="87"/>
      <c r="Q26" s="87"/>
      <c r="R26" s="87"/>
      <c r="S26" s="87"/>
      <c r="T26" s="104">
        <v>40</v>
      </c>
      <c r="U26" s="104">
        <v>28</v>
      </c>
    </row>
    <row r="27" spans="1:21">
      <c r="A27" s="1120"/>
      <c r="B27" s="1027"/>
      <c r="C27" s="8" t="s">
        <v>340</v>
      </c>
      <c r="D27" s="248">
        <v>40</v>
      </c>
      <c r="E27" s="249">
        <v>26</v>
      </c>
      <c r="F27" s="53">
        <f>SUM(F24)</f>
        <v>250</v>
      </c>
      <c r="G27" s="180">
        <v>250</v>
      </c>
      <c r="H27" s="364"/>
      <c r="I27" s="278"/>
      <c r="J27" s="278"/>
      <c r="K27" s="278"/>
      <c r="L27" s="365"/>
      <c r="M27" s="1020"/>
      <c r="N27" s="944"/>
      <c r="O27" s="168"/>
      <c r="P27" s="87"/>
      <c r="Q27" s="87"/>
      <c r="R27" s="87"/>
      <c r="S27" s="87"/>
      <c r="T27" s="104">
        <v>40</v>
      </c>
      <c r="U27" s="104">
        <v>26</v>
      </c>
    </row>
    <row r="28" spans="1:21">
      <c r="A28" s="1120"/>
      <c r="B28" s="1027"/>
      <c r="C28" s="8" t="s">
        <v>42</v>
      </c>
      <c r="D28" s="248">
        <v>12</v>
      </c>
      <c r="E28" s="249">
        <v>8</v>
      </c>
      <c r="F28" s="53">
        <f>SUM(F24)</f>
        <v>250</v>
      </c>
      <c r="G28" s="180">
        <v>250</v>
      </c>
      <c r="H28" s="364"/>
      <c r="I28" s="278"/>
      <c r="J28" s="278"/>
      <c r="K28" s="278"/>
      <c r="L28" s="365"/>
      <c r="M28" s="1020"/>
      <c r="N28" s="944"/>
      <c r="O28" s="168"/>
      <c r="P28" s="87"/>
      <c r="Q28" s="87"/>
      <c r="R28" s="87"/>
      <c r="S28" s="87"/>
      <c r="T28" s="104">
        <v>12</v>
      </c>
      <c r="U28" s="104">
        <v>8</v>
      </c>
    </row>
    <row r="29" spans="1:21">
      <c r="A29" s="1120"/>
      <c r="B29" s="1027"/>
      <c r="C29" s="8" t="s">
        <v>54</v>
      </c>
      <c r="D29" s="248">
        <v>10</v>
      </c>
      <c r="E29" s="249">
        <v>7</v>
      </c>
      <c r="F29" s="53">
        <f>SUM(F24)</f>
        <v>250</v>
      </c>
      <c r="G29" s="180">
        <v>250</v>
      </c>
      <c r="H29" s="364"/>
      <c r="I29" s="278"/>
      <c r="J29" s="278"/>
      <c r="K29" s="278"/>
      <c r="L29" s="365"/>
      <c r="M29" s="1020"/>
      <c r="N29" s="944"/>
      <c r="O29" s="168"/>
      <c r="P29" s="87"/>
      <c r="Q29" s="87"/>
      <c r="R29" s="87"/>
      <c r="S29" s="87"/>
      <c r="T29" s="104">
        <v>10</v>
      </c>
      <c r="U29" s="104">
        <v>7</v>
      </c>
    </row>
    <row r="30" spans="1:21">
      <c r="A30" s="1120"/>
      <c r="B30" s="1027"/>
      <c r="C30" s="8" t="s">
        <v>57</v>
      </c>
      <c r="D30" s="248">
        <v>2</v>
      </c>
      <c r="E30" s="249">
        <v>2</v>
      </c>
      <c r="F30" s="53">
        <f>SUM(F24)</f>
        <v>250</v>
      </c>
      <c r="G30" s="180">
        <v>250</v>
      </c>
      <c r="H30" s="364"/>
      <c r="I30" s="278"/>
      <c r="J30" s="278"/>
      <c r="K30" s="278"/>
      <c r="L30" s="365"/>
      <c r="M30" s="1020"/>
      <c r="N30" s="944"/>
      <c r="O30" s="168"/>
      <c r="P30" s="87"/>
      <c r="Q30" s="87"/>
      <c r="R30" s="87"/>
      <c r="S30" s="87"/>
      <c r="T30" s="104"/>
      <c r="U30" s="104"/>
    </row>
    <row r="31" spans="1:21">
      <c r="A31" s="1120"/>
      <c r="B31" s="1027"/>
      <c r="C31" s="8" t="s">
        <v>48</v>
      </c>
      <c r="D31" s="248">
        <v>10</v>
      </c>
      <c r="E31" s="249">
        <v>10</v>
      </c>
      <c r="F31" s="53">
        <f>SUM(F24)</f>
        <v>250</v>
      </c>
      <c r="G31" s="180">
        <v>250</v>
      </c>
      <c r="H31" s="364"/>
      <c r="I31" s="278"/>
      <c r="J31" s="278"/>
      <c r="K31" s="278"/>
      <c r="L31" s="365"/>
      <c r="M31" s="1020"/>
      <c r="N31" s="6"/>
      <c r="O31" s="168"/>
      <c r="P31" s="87"/>
      <c r="Q31" s="87"/>
      <c r="R31" s="87"/>
      <c r="S31" s="87"/>
      <c r="T31" s="104">
        <v>2</v>
      </c>
      <c r="U31" s="104">
        <v>2</v>
      </c>
    </row>
    <row r="32" spans="1:21">
      <c r="A32" s="1120"/>
      <c r="B32" s="1027"/>
      <c r="C32" s="8" t="s">
        <v>35</v>
      </c>
      <c r="D32" s="248">
        <v>3</v>
      </c>
      <c r="E32" s="249">
        <v>3</v>
      </c>
      <c r="F32" s="53">
        <f>SUM(F24)</f>
        <v>250</v>
      </c>
      <c r="G32" s="180">
        <v>250</v>
      </c>
      <c r="H32" s="364"/>
      <c r="I32" s="278"/>
      <c r="J32" s="278"/>
      <c r="K32" s="278"/>
      <c r="L32" s="365"/>
      <c r="M32" s="1020"/>
      <c r="N32" s="1028"/>
      <c r="O32" s="168"/>
      <c r="P32" s="87"/>
      <c r="Q32" s="87"/>
      <c r="R32" s="87"/>
      <c r="S32" s="87"/>
      <c r="T32" s="104">
        <v>3</v>
      </c>
      <c r="U32" s="104">
        <v>3</v>
      </c>
    </row>
    <row r="33" spans="1:21">
      <c r="A33" s="1120"/>
      <c r="B33" s="1027"/>
      <c r="C33" s="8" t="s">
        <v>53</v>
      </c>
      <c r="D33" s="248">
        <v>15</v>
      </c>
      <c r="E33" s="249">
        <v>15</v>
      </c>
      <c r="F33" s="53">
        <f>SUM(F24)</f>
        <v>250</v>
      </c>
      <c r="G33" s="180">
        <v>250</v>
      </c>
      <c r="H33" s="364"/>
      <c r="I33" s="278"/>
      <c r="J33" s="278"/>
      <c r="K33" s="278"/>
      <c r="L33" s="365"/>
      <c r="M33" s="1020"/>
      <c r="N33" s="944"/>
      <c r="O33" s="168"/>
      <c r="P33" s="87"/>
      <c r="Q33" s="87"/>
      <c r="R33" s="87"/>
      <c r="S33" s="87"/>
      <c r="T33" s="104">
        <v>15</v>
      </c>
      <c r="U33" s="104">
        <v>15</v>
      </c>
    </row>
    <row r="34" spans="1:21" ht="21" thickBot="1">
      <c r="A34" s="1120"/>
      <c r="B34" s="1029"/>
      <c r="C34" s="8" t="s">
        <v>37</v>
      </c>
      <c r="D34" s="248">
        <v>200</v>
      </c>
      <c r="E34" s="249">
        <v>200</v>
      </c>
      <c r="F34" s="53">
        <f>SUM(F24)</f>
        <v>250</v>
      </c>
      <c r="G34" s="180">
        <v>250</v>
      </c>
      <c r="H34" s="364"/>
      <c r="I34" s="278"/>
      <c r="J34" s="278"/>
      <c r="K34" s="278"/>
      <c r="L34" s="365"/>
      <c r="M34" s="1020"/>
      <c r="N34" s="944"/>
      <c r="O34" s="168"/>
      <c r="P34" s="87"/>
      <c r="Q34" s="87"/>
      <c r="R34" s="87"/>
      <c r="S34" s="87"/>
      <c r="T34" s="104">
        <v>200</v>
      </c>
      <c r="U34" s="104">
        <v>200</v>
      </c>
    </row>
    <row r="35" spans="1:21">
      <c r="A35" s="1120"/>
      <c r="B35" s="1030" t="s">
        <v>24</v>
      </c>
      <c r="C35" s="8"/>
      <c r="D35" s="250"/>
      <c r="E35" s="251"/>
      <c r="F35" s="6">
        <v>150</v>
      </c>
      <c r="G35" s="1367">
        <v>120</v>
      </c>
      <c r="H35" s="272"/>
      <c r="I35" s="273">
        <v>0.06</v>
      </c>
      <c r="J35" s="273">
        <v>4.8</v>
      </c>
      <c r="K35" s="273">
        <v>20.440000000000001</v>
      </c>
      <c r="L35" s="274">
        <v>137.25</v>
      </c>
      <c r="M35" s="1020">
        <v>18.16</v>
      </c>
      <c r="N35" s="882">
        <v>23</v>
      </c>
      <c r="O35" s="121">
        <v>3.06</v>
      </c>
      <c r="P35" s="121">
        <v>4.8</v>
      </c>
      <c r="Q35" s="121">
        <v>20.440000000000001</v>
      </c>
      <c r="R35" s="121">
        <v>137.25</v>
      </c>
      <c r="S35" s="87">
        <v>18.16</v>
      </c>
      <c r="T35" s="104"/>
      <c r="U35" s="104"/>
    </row>
    <row r="36" spans="1:21">
      <c r="A36" s="1120"/>
      <c r="B36" s="1019" t="s">
        <v>342</v>
      </c>
      <c r="C36" s="8" t="s">
        <v>41</v>
      </c>
      <c r="D36" s="248">
        <v>170</v>
      </c>
      <c r="E36" s="249">
        <v>130</v>
      </c>
      <c r="F36" s="53">
        <f>SUM(F35)</f>
        <v>150</v>
      </c>
      <c r="G36" s="70">
        <v>150</v>
      </c>
      <c r="H36" s="364"/>
      <c r="I36" s="278"/>
      <c r="J36" s="278"/>
      <c r="K36" s="278"/>
      <c r="L36" s="365"/>
      <c r="M36" s="1020"/>
      <c r="N36" s="875"/>
      <c r="O36" s="87"/>
      <c r="P36" s="87"/>
      <c r="Q36" s="87"/>
      <c r="R36" s="87"/>
      <c r="S36" s="87"/>
      <c r="T36" s="104">
        <v>170</v>
      </c>
      <c r="U36" s="104">
        <v>130</v>
      </c>
    </row>
    <row r="37" spans="1:21">
      <c r="A37" s="1120"/>
      <c r="B37" s="1019"/>
      <c r="C37" s="8" t="s">
        <v>34</v>
      </c>
      <c r="D37" s="248">
        <v>25</v>
      </c>
      <c r="E37" s="249">
        <v>23</v>
      </c>
      <c r="F37" s="53">
        <f>SUM(F35)</f>
        <v>150</v>
      </c>
      <c r="G37" s="70">
        <v>150</v>
      </c>
      <c r="H37" s="364"/>
      <c r="I37" s="278"/>
      <c r="J37" s="278"/>
      <c r="K37" s="278"/>
      <c r="L37" s="365"/>
      <c r="M37" s="1020"/>
      <c r="N37" s="875"/>
      <c r="O37" s="87"/>
      <c r="P37" s="87"/>
      <c r="Q37" s="87"/>
      <c r="R37" s="87"/>
      <c r="S37" s="87"/>
      <c r="T37" s="104">
        <v>25</v>
      </c>
      <c r="U37" s="104">
        <v>23</v>
      </c>
    </row>
    <row r="38" spans="1:21" ht="18" customHeight="1" thickBot="1">
      <c r="A38" s="1120"/>
      <c r="B38" s="1031"/>
      <c r="C38" s="8" t="s">
        <v>35</v>
      </c>
      <c r="D38" s="248">
        <v>6</v>
      </c>
      <c r="E38" s="249">
        <v>6</v>
      </c>
      <c r="F38" s="53">
        <f>SUM(F35)</f>
        <v>150</v>
      </c>
      <c r="G38" s="70">
        <v>150</v>
      </c>
      <c r="H38" s="364"/>
      <c r="I38" s="278"/>
      <c r="J38" s="278"/>
      <c r="K38" s="278"/>
      <c r="L38" s="365"/>
      <c r="M38" s="1020"/>
      <c r="N38" s="875"/>
      <c r="O38" s="87"/>
      <c r="P38" s="87"/>
      <c r="Q38" s="87"/>
      <c r="R38" s="87"/>
      <c r="S38" s="87"/>
      <c r="T38" s="104">
        <v>6</v>
      </c>
      <c r="U38" s="104">
        <v>6</v>
      </c>
    </row>
    <row r="39" spans="1:21">
      <c r="A39" s="1120"/>
      <c r="B39" s="1019" t="s">
        <v>341</v>
      </c>
      <c r="C39" s="8"/>
      <c r="D39" s="250"/>
      <c r="E39" s="251"/>
      <c r="F39" s="6">
        <v>80</v>
      </c>
      <c r="G39" s="1367">
        <v>60</v>
      </c>
      <c r="H39" s="272"/>
      <c r="I39" s="273">
        <v>12.44</v>
      </c>
      <c r="J39" s="273">
        <v>9.24</v>
      </c>
      <c r="K39" s="273">
        <v>12.56</v>
      </c>
      <c r="L39" s="274">
        <v>183</v>
      </c>
      <c r="M39" s="1020">
        <v>0.12</v>
      </c>
      <c r="N39" s="875">
        <v>27</v>
      </c>
      <c r="O39" s="102">
        <v>12.44</v>
      </c>
      <c r="P39" s="102">
        <v>9.24</v>
      </c>
      <c r="Q39" s="102">
        <v>12.56</v>
      </c>
      <c r="R39" s="102">
        <v>183</v>
      </c>
      <c r="S39" s="87">
        <v>0.12</v>
      </c>
      <c r="T39" s="104"/>
      <c r="U39" s="104"/>
    </row>
    <row r="40" spans="1:21" ht="37.5">
      <c r="A40" s="1120"/>
      <c r="B40" s="1019"/>
      <c r="C40" s="38" t="s">
        <v>387</v>
      </c>
      <c r="D40" s="248">
        <v>70</v>
      </c>
      <c r="E40" s="249">
        <v>59</v>
      </c>
      <c r="F40" s="53">
        <f>SUM(F39)</f>
        <v>80</v>
      </c>
      <c r="G40" s="70">
        <v>80</v>
      </c>
      <c r="H40" s="364"/>
      <c r="I40" s="278"/>
      <c r="J40" s="278"/>
      <c r="K40" s="278"/>
      <c r="L40" s="365"/>
      <c r="M40" s="1020"/>
      <c r="N40" s="875"/>
      <c r="O40" s="87"/>
      <c r="P40" s="87"/>
      <c r="Q40" s="87"/>
      <c r="R40" s="87"/>
      <c r="S40" s="87"/>
      <c r="T40" s="89">
        <v>100</v>
      </c>
      <c r="U40" s="89">
        <v>59</v>
      </c>
    </row>
    <row r="41" spans="1:21">
      <c r="A41" s="1120"/>
      <c r="B41" s="1019"/>
      <c r="C41" s="38" t="s">
        <v>105</v>
      </c>
      <c r="D41" s="248">
        <v>14</v>
      </c>
      <c r="E41" s="249">
        <v>14</v>
      </c>
      <c r="F41" s="53">
        <f>SUM(F39)</f>
        <v>80</v>
      </c>
      <c r="G41" s="70">
        <v>80</v>
      </c>
      <c r="H41" s="364"/>
      <c r="I41" s="278"/>
      <c r="J41" s="278"/>
      <c r="K41" s="278"/>
      <c r="L41" s="365"/>
      <c r="M41" s="1020"/>
      <c r="N41" s="875"/>
      <c r="O41" s="87"/>
      <c r="P41" s="87"/>
      <c r="Q41" s="87"/>
      <c r="R41" s="87"/>
      <c r="S41" s="87"/>
      <c r="T41" s="89">
        <v>14</v>
      </c>
      <c r="U41" s="89">
        <v>14</v>
      </c>
    </row>
    <row r="42" spans="1:21">
      <c r="A42" s="1120"/>
      <c r="B42" s="1019"/>
      <c r="C42" s="38" t="s">
        <v>85</v>
      </c>
      <c r="D42" s="248">
        <v>19</v>
      </c>
      <c r="E42" s="249">
        <v>19</v>
      </c>
      <c r="F42" s="53">
        <f>SUM(F39)</f>
        <v>80</v>
      </c>
      <c r="G42" s="70">
        <v>80</v>
      </c>
      <c r="H42" s="364"/>
      <c r="I42" s="278"/>
      <c r="J42" s="278"/>
      <c r="K42" s="278"/>
      <c r="L42" s="365"/>
      <c r="M42" s="1020"/>
      <c r="N42" s="875"/>
      <c r="O42" s="87"/>
      <c r="P42" s="87"/>
      <c r="Q42" s="87"/>
      <c r="R42" s="87"/>
      <c r="S42" s="87"/>
      <c r="T42" s="89">
        <v>19</v>
      </c>
      <c r="U42" s="89">
        <v>19</v>
      </c>
    </row>
    <row r="43" spans="1:21">
      <c r="A43" s="1120"/>
      <c r="B43" s="1019"/>
      <c r="C43" s="38" t="s">
        <v>386</v>
      </c>
      <c r="D43" s="248">
        <v>5</v>
      </c>
      <c r="E43" s="249">
        <v>5</v>
      </c>
      <c r="F43" s="53"/>
      <c r="G43" s="70"/>
      <c r="H43" s="364"/>
      <c r="I43" s="278"/>
      <c r="J43" s="278"/>
      <c r="K43" s="278"/>
      <c r="L43" s="365"/>
      <c r="M43" s="1020"/>
      <c r="N43" s="875"/>
      <c r="O43" s="87"/>
      <c r="P43" s="87"/>
      <c r="Q43" s="87"/>
      <c r="R43" s="87"/>
      <c r="S43" s="87"/>
      <c r="T43" s="89"/>
      <c r="U43" s="89"/>
    </row>
    <row r="44" spans="1:21">
      <c r="A44" s="1120"/>
      <c r="B44" s="1019"/>
      <c r="C44" s="38" t="s">
        <v>150</v>
      </c>
      <c r="D44" s="248">
        <v>8</v>
      </c>
      <c r="E44" s="249">
        <v>8</v>
      </c>
      <c r="F44" s="53">
        <f>SUM(F39)</f>
        <v>80</v>
      </c>
      <c r="G44" s="70">
        <v>80</v>
      </c>
      <c r="H44" s="364"/>
      <c r="I44" s="278"/>
      <c r="J44" s="278"/>
      <c r="K44" s="278"/>
      <c r="L44" s="365"/>
      <c r="M44" s="1020"/>
      <c r="N44" s="875"/>
      <c r="O44" s="87"/>
      <c r="P44" s="87"/>
      <c r="Q44" s="87"/>
      <c r="R44" s="87"/>
      <c r="S44" s="87"/>
      <c r="T44" s="89"/>
      <c r="U44" s="89"/>
    </row>
    <row r="45" spans="1:21" ht="40.5">
      <c r="A45" s="1120"/>
      <c r="B45" s="969" t="s">
        <v>343</v>
      </c>
      <c r="C45" s="663"/>
      <c r="D45" s="657"/>
      <c r="E45" s="249"/>
      <c r="F45" s="680">
        <v>60</v>
      </c>
      <c r="G45" s="680">
        <v>40</v>
      </c>
      <c r="H45" s="837">
        <v>50</v>
      </c>
      <c r="I45" s="275">
        <v>1</v>
      </c>
      <c r="J45" s="276">
        <v>2.5</v>
      </c>
      <c r="K45" s="276">
        <v>4.91</v>
      </c>
      <c r="L45" s="276">
        <v>46.26</v>
      </c>
      <c r="M45" s="277">
        <v>5.88</v>
      </c>
      <c r="N45" s="875">
        <v>51</v>
      </c>
      <c r="O45" s="102"/>
      <c r="P45" s="102"/>
      <c r="Q45" s="121"/>
      <c r="R45" s="6"/>
      <c r="S45" s="6"/>
      <c r="T45" s="6"/>
      <c r="U45" s="6"/>
    </row>
    <row r="46" spans="1:21">
      <c r="A46" s="1120"/>
      <c r="B46" s="971"/>
      <c r="C46" s="663" t="s">
        <v>44</v>
      </c>
      <c r="D46" s="657">
        <v>38.4</v>
      </c>
      <c r="E46" s="249">
        <v>30</v>
      </c>
      <c r="F46" s="652"/>
      <c r="G46" s="652"/>
      <c r="H46" s="837"/>
      <c r="I46" s="275"/>
      <c r="J46" s="276"/>
      <c r="K46" s="276"/>
      <c r="L46" s="276"/>
      <c r="M46" s="277"/>
      <c r="N46" s="875"/>
      <c r="O46" s="102"/>
      <c r="P46" s="102"/>
      <c r="Q46" s="121"/>
      <c r="R46" s="6"/>
      <c r="S46" s="6"/>
      <c r="T46" s="6"/>
      <c r="U46" s="6"/>
    </row>
    <row r="47" spans="1:21" ht="37.5">
      <c r="A47" s="1120"/>
      <c r="B47" s="971"/>
      <c r="C47" s="663" t="s">
        <v>308</v>
      </c>
      <c r="D47" s="657">
        <v>23.1</v>
      </c>
      <c r="E47" s="249">
        <v>15</v>
      </c>
      <c r="F47" s="652"/>
      <c r="G47" s="652"/>
      <c r="H47" s="837"/>
      <c r="I47" s="275"/>
      <c r="J47" s="276"/>
      <c r="K47" s="276"/>
      <c r="L47" s="276"/>
      <c r="M47" s="277"/>
      <c r="N47" s="875"/>
      <c r="O47" s="102"/>
      <c r="P47" s="102"/>
      <c r="Q47" s="121"/>
      <c r="R47" s="6"/>
      <c r="S47" s="6"/>
      <c r="T47" s="6"/>
      <c r="U47" s="6"/>
    </row>
    <row r="48" spans="1:21">
      <c r="A48" s="1120"/>
      <c r="B48" s="971"/>
      <c r="C48" s="663" t="s">
        <v>309</v>
      </c>
      <c r="D48" s="657">
        <v>12.24</v>
      </c>
      <c r="E48" s="249">
        <v>10.8</v>
      </c>
      <c r="F48" s="652"/>
      <c r="G48" s="652"/>
      <c r="H48" s="837"/>
      <c r="I48" s="275"/>
      <c r="J48" s="276"/>
      <c r="K48" s="276"/>
      <c r="L48" s="276"/>
      <c r="M48" s="277"/>
      <c r="N48" s="875"/>
      <c r="O48" s="102"/>
      <c r="P48" s="102"/>
      <c r="Q48" s="121"/>
      <c r="R48" s="121"/>
      <c r="S48" s="102"/>
      <c r="T48" s="121"/>
      <c r="U48" s="121"/>
    </row>
    <row r="49" spans="1:21">
      <c r="A49" s="1120"/>
      <c r="B49" s="971"/>
      <c r="C49" s="663" t="s">
        <v>56</v>
      </c>
      <c r="D49" s="657">
        <v>3.6</v>
      </c>
      <c r="E49" s="249">
        <v>3</v>
      </c>
      <c r="F49" s="652"/>
      <c r="G49" s="652"/>
      <c r="H49" s="837"/>
      <c r="I49" s="275"/>
      <c r="J49" s="276"/>
      <c r="K49" s="276"/>
      <c r="L49" s="276"/>
      <c r="M49" s="277"/>
      <c r="N49" s="875"/>
      <c r="O49" s="102"/>
      <c r="P49" s="102"/>
      <c r="Q49" s="121"/>
      <c r="R49" s="121"/>
      <c r="S49" s="102"/>
      <c r="T49" s="121"/>
      <c r="U49" s="121"/>
    </row>
    <row r="50" spans="1:21">
      <c r="A50" s="1120"/>
      <c r="B50" s="972"/>
      <c r="C50" s="663" t="s">
        <v>92</v>
      </c>
      <c r="D50" s="657">
        <v>2.4</v>
      </c>
      <c r="E50" s="249">
        <v>2.4</v>
      </c>
      <c r="F50" s="652"/>
      <c r="G50" s="652"/>
      <c r="H50" s="837"/>
      <c r="I50" s="275"/>
      <c r="J50" s="276"/>
      <c r="K50" s="276"/>
      <c r="L50" s="276"/>
      <c r="M50" s="277"/>
      <c r="N50" s="875"/>
      <c r="O50" s="102"/>
      <c r="P50" s="102"/>
      <c r="Q50" s="121"/>
      <c r="R50" s="121"/>
      <c r="S50" s="102"/>
      <c r="T50" s="121">
        <v>0.18</v>
      </c>
      <c r="U50" s="121">
        <v>0.18</v>
      </c>
    </row>
    <row r="51" spans="1:21" ht="41.25" thickBot="1">
      <c r="A51" s="1120"/>
      <c r="B51" s="887" t="s">
        <v>70</v>
      </c>
      <c r="C51" s="663"/>
      <c r="D51" s="657">
        <f>SUM(F51*T54)/H51</f>
        <v>50</v>
      </c>
      <c r="E51" s="249">
        <f>SUM(F51*U54)/H51</f>
        <v>50</v>
      </c>
      <c r="F51" s="680">
        <v>50</v>
      </c>
      <c r="G51" s="680">
        <v>30</v>
      </c>
      <c r="H51" s="837">
        <v>40</v>
      </c>
      <c r="I51" s="275">
        <f>SUM(O54*F51)/H51</f>
        <v>3.0625000000000004</v>
      </c>
      <c r="J51" s="276">
        <f>SUM(P54*F51)/H51</f>
        <v>0.1</v>
      </c>
      <c r="K51" s="276">
        <f>SUM(Q54*F51)/H51</f>
        <v>9.4375</v>
      </c>
      <c r="L51" s="276">
        <f>SUM(R54*F51)/H51</f>
        <v>18.274999999999999</v>
      </c>
      <c r="M51" s="277">
        <f>SUM(S54*F51)/H51</f>
        <v>0</v>
      </c>
      <c r="N51" s="875">
        <v>3</v>
      </c>
      <c r="O51" s="102"/>
      <c r="P51" s="102"/>
      <c r="Q51" s="121"/>
      <c r="R51" s="121"/>
      <c r="S51" s="102"/>
      <c r="T51" s="121">
        <v>5.82</v>
      </c>
      <c r="U51" s="121">
        <v>5.82</v>
      </c>
    </row>
    <row r="52" spans="1:21" ht="21.75" customHeight="1">
      <c r="A52" s="1120"/>
      <c r="B52" s="734" t="s">
        <v>333</v>
      </c>
      <c r="C52" s="694" t="s">
        <v>90</v>
      </c>
      <c r="D52" s="657">
        <f>SUM(F53*T55)/H53</f>
        <v>0.18</v>
      </c>
      <c r="E52" s="249">
        <f>SUM(F53*U55)/H53</f>
        <v>0.18</v>
      </c>
      <c r="F52" s="680">
        <v>180</v>
      </c>
      <c r="G52" s="680">
        <v>150</v>
      </c>
      <c r="H52" s="837">
        <v>180</v>
      </c>
      <c r="I52" s="279">
        <v>0.4</v>
      </c>
      <c r="J52" s="280">
        <v>0.02</v>
      </c>
      <c r="K52" s="280">
        <v>24.38</v>
      </c>
      <c r="L52" s="280">
        <v>102</v>
      </c>
      <c r="M52" s="274">
        <v>0.36</v>
      </c>
      <c r="N52" s="660">
        <v>76</v>
      </c>
      <c r="O52" s="102"/>
      <c r="P52" s="102"/>
      <c r="Q52" s="121"/>
      <c r="R52" s="121"/>
      <c r="S52" s="102"/>
      <c r="T52" s="121">
        <v>3</v>
      </c>
      <c r="U52" s="121">
        <v>3</v>
      </c>
    </row>
    <row r="53" spans="1:21">
      <c r="A53" s="1120"/>
      <c r="B53" s="512" t="s">
        <v>241</v>
      </c>
      <c r="C53" s="694" t="s">
        <v>71</v>
      </c>
      <c r="D53" s="657">
        <v>194.4</v>
      </c>
      <c r="E53" s="249">
        <v>194.4</v>
      </c>
      <c r="F53" s="665">
        <f>SUM(F52)</f>
        <v>180</v>
      </c>
      <c r="G53" s="665"/>
      <c r="H53" s="837">
        <v>180</v>
      </c>
      <c r="I53" s="361"/>
      <c r="J53" s="313"/>
      <c r="K53" s="313"/>
      <c r="L53" s="313"/>
      <c r="M53" s="374"/>
      <c r="N53" s="875"/>
      <c r="O53" s="102"/>
      <c r="P53" s="102"/>
      <c r="Q53" s="121"/>
      <c r="R53" s="121"/>
      <c r="S53" s="102"/>
      <c r="T53" s="121">
        <v>3</v>
      </c>
      <c r="U53" s="121">
        <v>3</v>
      </c>
    </row>
    <row r="54" spans="1:21">
      <c r="A54" s="1120"/>
      <c r="B54" s="512"/>
      <c r="C54" s="663" t="s">
        <v>89</v>
      </c>
      <c r="D54" s="657">
        <v>10.8</v>
      </c>
      <c r="E54" s="249">
        <v>10.8</v>
      </c>
      <c r="F54" s="665">
        <f>SUM(F52)</f>
        <v>180</v>
      </c>
      <c r="G54" s="665"/>
      <c r="H54" s="837">
        <v>180</v>
      </c>
      <c r="I54" s="361"/>
      <c r="J54" s="313"/>
      <c r="K54" s="313"/>
      <c r="L54" s="313"/>
      <c r="M54" s="374"/>
      <c r="N54" s="875"/>
      <c r="O54" s="102">
        <v>2.4500000000000002</v>
      </c>
      <c r="P54" s="102">
        <v>0.08</v>
      </c>
      <c r="Q54" s="102">
        <v>7.55</v>
      </c>
      <c r="R54" s="102">
        <v>14.62</v>
      </c>
      <c r="S54" s="89">
        <v>0</v>
      </c>
      <c r="T54" s="104">
        <v>40</v>
      </c>
      <c r="U54" s="104">
        <v>40</v>
      </c>
    </row>
    <row r="55" spans="1:21" ht="21" thickBot="1">
      <c r="A55" s="514"/>
      <c r="B55" s="966"/>
      <c r="C55" s="702" t="s">
        <v>73</v>
      </c>
      <c r="D55" s="657">
        <f>SUM(F56*T58)/H56</f>
        <v>15</v>
      </c>
      <c r="E55" s="249">
        <f>SUM(F56*U58)/H56</f>
        <v>15</v>
      </c>
      <c r="F55" s="665">
        <f>SUM(F52)</f>
        <v>180</v>
      </c>
      <c r="G55" s="665"/>
      <c r="H55" s="837">
        <v>180</v>
      </c>
      <c r="I55" s="387"/>
      <c r="J55" s="284"/>
      <c r="K55" s="284"/>
      <c r="L55" s="284"/>
      <c r="M55" s="374"/>
      <c r="N55" s="875"/>
      <c r="O55" s="81"/>
      <c r="P55" s="81"/>
      <c r="Q55" s="81"/>
      <c r="R55" s="81"/>
      <c r="S55" s="89"/>
      <c r="T55" s="121">
        <v>0.18</v>
      </c>
      <c r="U55" s="121">
        <v>0.18</v>
      </c>
    </row>
    <row r="56" spans="1:21" ht="21" thickBot="1">
      <c r="A56" s="514"/>
      <c r="B56" s="862"/>
      <c r="C56" s="816" t="s">
        <v>332</v>
      </c>
      <c r="D56" s="679">
        <v>7.2</v>
      </c>
      <c r="E56" s="792">
        <v>7.2</v>
      </c>
      <c r="F56" s="665">
        <f>SUM(F52)</f>
        <v>180</v>
      </c>
      <c r="G56" s="665"/>
      <c r="H56" s="837">
        <v>180</v>
      </c>
      <c r="I56" s="865"/>
      <c r="J56" s="815"/>
      <c r="K56" s="815"/>
      <c r="L56" s="815"/>
      <c r="M56" s="375"/>
      <c r="N56" s="880"/>
      <c r="O56" s="81"/>
      <c r="P56" s="81"/>
      <c r="Q56" s="81"/>
      <c r="R56" s="81"/>
      <c r="S56" s="89"/>
      <c r="T56" s="121">
        <v>120</v>
      </c>
      <c r="U56" s="121">
        <v>120</v>
      </c>
    </row>
    <row r="57" spans="1:21" ht="21" thickBot="1">
      <c r="A57" s="1109" t="s">
        <v>19</v>
      </c>
      <c r="B57" s="736" t="s">
        <v>76</v>
      </c>
      <c r="C57" s="689"/>
      <c r="D57" s="778"/>
      <c r="E57" s="446"/>
      <c r="F57" s="1032">
        <v>700</v>
      </c>
      <c r="G57" s="871">
        <v>600</v>
      </c>
      <c r="H57" s="841">
        <f t="shared" ref="H57:M57" si="1">SUM(H24:H56)</f>
        <v>990</v>
      </c>
      <c r="I57" s="795">
        <f t="shared" si="1"/>
        <v>18.662499999999998</v>
      </c>
      <c r="J57" s="795">
        <f t="shared" si="1"/>
        <v>21.48</v>
      </c>
      <c r="K57" s="795">
        <f t="shared" si="1"/>
        <v>78.407499999999999</v>
      </c>
      <c r="L57" s="795">
        <f t="shared" si="1"/>
        <v>563.78499999999997</v>
      </c>
      <c r="M57" s="795">
        <f t="shared" si="1"/>
        <v>44.56</v>
      </c>
      <c r="N57" s="843"/>
      <c r="O57" s="102"/>
      <c r="P57" s="102"/>
      <c r="Q57" s="102"/>
      <c r="R57" s="102"/>
      <c r="S57" s="89"/>
      <c r="T57" s="104">
        <v>18</v>
      </c>
      <c r="U57" s="104">
        <v>45</v>
      </c>
    </row>
    <row r="58" spans="1:21" ht="41.25" thickBot="1">
      <c r="A58" s="1120"/>
      <c r="B58" s="845" t="s">
        <v>173</v>
      </c>
      <c r="C58" s="694" t="s">
        <v>147</v>
      </c>
      <c r="D58" s="657">
        <f t="shared" ref="D58:D64" si="2">SUM(F59*T61)/H59</f>
        <v>85</v>
      </c>
      <c r="E58" s="249">
        <f t="shared" ref="E58:E65" si="3">SUM(F59*U61)/H59</f>
        <v>83</v>
      </c>
      <c r="F58" s="1368">
        <v>110</v>
      </c>
      <c r="G58" s="654">
        <v>65</v>
      </c>
      <c r="H58" s="832">
        <v>110</v>
      </c>
      <c r="I58" s="272">
        <f>SUM(O60*F58)/H58</f>
        <v>14.79</v>
      </c>
      <c r="J58" s="273">
        <f>SUM(P60*F58)/H58</f>
        <v>7.4200000000000008</v>
      </c>
      <c r="K58" s="273">
        <f>SUM(Q60*F58)/H58</f>
        <v>24.83</v>
      </c>
      <c r="L58" s="273">
        <f>SUM(R60*F58)/H58</f>
        <v>225</v>
      </c>
      <c r="M58" s="274">
        <f>SUM(S60*F58)/H58</f>
        <v>0.18999999999999997</v>
      </c>
      <c r="N58" s="874">
        <v>40</v>
      </c>
      <c r="O58" s="102"/>
      <c r="P58" s="102"/>
      <c r="Q58" s="102"/>
      <c r="R58" s="102"/>
      <c r="S58" s="89"/>
      <c r="T58" s="104">
        <v>15</v>
      </c>
      <c r="U58" s="104">
        <v>15</v>
      </c>
    </row>
    <row r="59" spans="1:21" ht="21" thickBot="1">
      <c r="A59" s="1120"/>
      <c r="B59" s="512"/>
      <c r="C59" s="694" t="s">
        <v>86</v>
      </c>
      <c r="D59" s="657">
        <f t="shared" si="2"/>
        <v>50</v>
      </c>
      <c r="E59" s="249">
        <f t="shared" si="3"/>
        <v>50</v>
      </c>
      <c r="F59" s="665">
        <f>SUM(F58)</f>
        <v>110</v>
      </c>
      <c r="G59" s="834"/>
      <c r="H59" s="832">
        <v>110</v>
      </c>
      <c r="I59" s="361"/>
      <c r="J59" s="313"/>
      <c r="K59" s="313"/>
      <c r="L59" s="313"/>
      <c r="M59" s="362"/>
      <c r="N59" s="875"/>
      <c r="O59" s="154">
        <f>SUM(O24:O58)</f>
        <v>19.649999999999999</v>
      </c>
      <c r="P59" s="154">
        <f>SUM(P24:P58)</f>
        <v>18.939999999999998</v>
      </c>
      <c r="Q59" s="154">
        <f>SUM(Q24:Q58)</f>
        <v>47.23</v>
      </c>
      <c r="R59" s="154">
        <f>SUM(R24:R58)</f>
        <v>411.87</v>
      </c>
      <c r="S59" s="154">
        <f>SUM(S24:S58)</f>
        <v>38.32</v>
      </c>
      <c r="U59" s="154"/>
    </row>
    <row r="60" spans="1:21" ht="21" thickBot="1">
      <c r="A60" s="1120"/>
      <c r="B60" s="512"/>
      <c r="C60" s="694" t="s">
        <v>73</v>
      </c>
      <c r="D60" s="657">
        <f t="shared" si="2"/>
        <v>6</v>
      </c>
      <c r="E60" s="249">
        <f t="shared" si="3"/>
        <v>6</v>
      </c>
      <c r="F60" s="665">
        <f>SUM(F58)</f>
        <v>110</v>
      </c>
      <c r="G60" s="834"/>
      <c r="H60" s="832">
        <v>110</v>
      </c>
      <c r="I60" s="361"/>
      <c r="J60" s="313"/>
      <c r="K60" s="313"/>
      <c r="L60" s="313"/>
      <c r="M60" s="362"/>
      <c r="N60" s="875"/>
      <c r="O60" s="121">
        <v>14.79</v>
      </c>
      <c r="P60" s="121">
        <v>7.42</v>
      </c>
      <c r="Q60" s="121">
        <v>24.83</v>
      </c>
      <c r="R60" s="121">
        <v>225</v>
      </c>
      <c r="S60" s="81">
        <v>0.19</v>
      </c>
      <c r="T60" s="104"/>
      <c r="U60" s="104"/>
    </row>
    <row r="61" spans="1:21" ht="21" thickBot="1">
      <c r="A61" s="1120"/>
      <c r="B61" s="512"/>
      <c r="C61" s="694" t="s">
        <v>112</v>
      </c>
      <c r="D61" s="657">
        <f t="shared" si="2"/>
        <v>0.15</v>
      </c>
      <c r="E61" s="249">
        <f t="shared" si="3"/>
        <v>6</v>
      </c>
      <c r="F61" s="665">
        <f>SUM(F58)</f>
        <v>110</v>
      </c>
      <c r="G61" s="834"/>
      <c r="H61" s="832">
        <v>110</v>
      </c>
      <c r="I61" s="361"/>
      <c r="J61" s="313"/>
      <c r="K61" s="313"/>
      <c r="L61" s="313"/>
      <c r="M61" s="362"/>
      <c r="N61" s="875"/>
      <c r="O61" s="81"/>
      <c r="P61" s="81"/>
      <c r="Q61" s="81"/>
      <c r="R61" s="81"/>
      <c r="S61" s="81"/>
      <c r="T61" s="121">
        <v>85</v>
      </c>
      <c r="U61" s="121">
        <v>83</v>
      </c>
    </row>
    <row r="62" spans="1:21" ht="21" thickBot="1">
      <c r="A62" s="1120"/>
      <c r="B62" s="512"/>
      <c r="C62" s="694" t="s">
        <v>113</v>
      </c>
      <c r="D62" s="657">
        <f t="shared" si="2"/>
        <v>0.25</v>
      </c>
      <c r="E62" s="249">
        <f t="shared" si="3"/>
        <v>0.25</v>
      </c>
      <c r="F62" s="665">
        <f>SUM(F58)</f>
        <v>110</v>
      </c>
      <c r="G62" s="834"/>
      <c r="H62" s="832">
        <v>110</v>
      </c>
      <c r="I62" s="361"/>
      <c r="J62" s="313"/>
      <c r="K62" s="313"/>
      <c r="L62" s="313"/>
      <c r="M62" s="362"/>
      <c r="N62" s="875"/>
      <c r="O62" s="81"/>
      <c r="P62" s="81"/>
      <c r="Q62" s="81"/>
      <c r="R62" s="81"/>
      <c r="S62" s="81"/>
      <c r="T62" s="121">
        <v>50</v>
      </c>
      <c r="U62" s="121">
        <v>50</v>
      </c>
    </row>
    <row r="63" spans="1:21" ht="21" thickBot="1">
      <c r="A63" s="1120"/>
      <c r="B63" s="512"/>
      <c r="C63" s="694" t="s">
        <v>151</v>
      </c>
      <c r="D63" s="657">
        <f t="shared" si="2"/>
        <v>5</v>
      </c>
      <c r="E63" s="249">
        <f t="shared" si="3"/>
        <v>5</v>
      </c>
      <c r="F63" s="665">
        <f>SUM(F58)</f>
        <v>110</v>
      </c>
      <c r="G63" s="834"/>
      <c r="H63" s="832">
        <v>110</v>
      </c>
      <c r="I63" s="361"/>
      <c r="J63" s="313"/>
      <c r="K63" s="313"/>
      <c r="L63" s="313"/>
      <c r="M63" s="362"/>
      <c r="N63" s="875"/>
      <c r="O63" s="81"/>
      <c r="P63" s="81"/>
      <c r="Q63" s="81"/>
      <c r="R63" s="81"/>
      <c r="S63" s="81"/>
      <c r="T63" s="121">
        <v>6</v>
      </c>
      <c r="U63" s="121">
        <v>6</v>
      </c>
    </row>
    <row r="64" spans="1:21" ht="21" thickBot="1">
      <c r="A64" s="1120"/>
      <c r="B64" s="512"/>
      <c r="C64" s="694" t="s">
        <v>139</v>
      </c>
      <c r="D64" s="657">
        <f t="shared" si="2"/>
        <v>10</v>
      </c>
      <c r="E64" s="249">
        <f t="shared" si="3"/>
        <v>10</v>
      </c>
      <c r="F64" s="665">
        <f>SUM(F58)</f>
        <v>110</v>
      </c>
      <c r="G64" s="834"/>
      <c r="H64" s="832">
        <v>110</v>
      </c>
      <c r="I64" s="361"/>
      <c r="J64" s="313"/>
      <c r="K64" s="313"/>
      <c r="L64" s="313"/>
      <c r="M64" s="362"/>
      <c r="N64" s="875"/>
      <c r="O64" s="81"/>
      <c r="P64" s="81"/>
      <c r="Q64" s="81"/>
      <c r="R64" s="81"/>
      <c r="S64" s="81"/>
      <c r="T64" s="121">
        <v>0.15</v>
      </c>
      <c r="U64" s="121">
        <v>6</v>
      </c>
    </row>
    <row r="65" spans="1:22" ht="21" thickBot="1">
      <c r="A65" s="1120"/>
      <c r="B65" s="512"/>
      <c r="C65" s="663"/>
      <c r="D65" s="664"/>
      <c r="E65" s="249">
        <f t="shared" si="3"/>
        <v>0</v>
      </c>
      <c r="F65" s="665">
        <f>SUM(F58)</f>
        <v>110</v>
      </c>
      <c r="G65" s="834"/>
      <c r="H65" s="832">
        <v>110</v>
      </c>
      <c r="I65" s="361"/>
      <c r="J65" s="313"/>
      <c r="K65" s="313"/>
      <c r="L65" s="313"/>
      <c r="M65" s="362"/>
      <c r="N65" s="875"/>
      <c r="O65" s="81"/>
      <c r="P65" s="81"/>
      <c r="Q65" s="81"/>
      <c r="R65" s="81"/>
      <c r="S65" s="81"/>
      <c r="T65" s="121">
        <v>0.25</v>
      </c>
      <c r="U65" s="121">
        <v>0.25</v>
      </c>
    </row>
    <row r="66" spans="1:22" ht="40.5">
      <c r="A66" s="1120"/>
      <c r="B66" s="734" t="s">
        <v>237</v>
      </c>
      <c r="C66" s="663" t="s">
        <v>74</v>
      </c>
      <c r="D66" s="657">
        <f>SUM(F67*T70)/H67</f>
        <v>15.6</v>
      </c>
      <c r="E66" s="249">
        <f>SUM(F67*U70)/H67</f>
        <v>15.6</v>
      </c>
      <c r="F66" s="680">
        <v>60</v>
      </c>
      <c r="G66" s="660">
        <v>35</v>
      </c>
      <c r="H66" s="837">
        <v>50</v>
      </c>
      <c r="I66" s="272">
        <f>SUM(O68*F66)/H66</f>
        <v>0.84</v>
      </c>
      <c r="J66" s="273">
        <f>SUM(P68*F66)/H66</f>
        <v>2.448</v>
      </c>
      <c r="K66" s="273">
        <f>SUM(Q68*F66)/H66</f>
        <v>3.516</v>
      </c>
      <c r="L66" s="273">
        <f>SUM(R68*F66)/H66</f>
        <v>44.4</v>
      </c>
      <c r="M66" s="274">
        <f>SUM(S68*F66)/H66</f>
        <v>2.2799999999999997E-2</v>
      </c>
      <c r="N66" s="875">
        <v>63</v>
      </c>
      <c r="O66" s="81"/>
      <c r="P66" s="81"/>
      <c r="Q66" s="81"/>
      <c r="R66" s="81"/>
      <c r="S66" s="81"/>
      <c r="T66" s="121">
        <v>5</v>
      </c>
      <c r="U66" s="121">
        <v>5</v>
      </c>
    </row>
    <row r="67" spans="1:22">
      <c r="A67" s="1120"/>
      <c r="B67" s="512"/>
      <c r="C67" s="663" t="s">
        <v>86</v>
      </c>
      <c r="D67" s="657">
        <f>SUM(F68*T71)/H68</f>
        <v>4.8</v>
      </c>
      <c r="E67" s="249">
        <f>SUM(F68*U71)/H68</f>
        <v>4.8</v>
      </c>
      <c r="F67" s="665">
        <f>SUM(F66)</f>
        <v>60</v>
      </c>
      <c r="G67" s="659"/>
      <c r="H67" s="837">
        <v>50</v>
      </c>
      <c r="I67" s="664"/>
      <c r="J67" s="276"/>
      <c r="K67" s="276"/>
      <c r="L67" s="276"/>
      <c r="M67" s="362"/>
      <c r="N67" s="875"/>
      <c r="O67" s="81"/>
      <c r="P67" s="81"/>
      <c r="Q67" s="81"/>
      <c r="R67" s="81"/>
      <c r="S67" s="81"/>
      <c r="T67" s="121">
        <v>10</v>
      </c>
      <c r="U67" s="121">
        <v>10</v>
      </c>
    </row>
    <row r="68" spans="1:22">
      <c r="A68" s="1120"/>
      <c r="B68" s="512"/>
      <c r="C68" s="663" t="s">
        <v>71</v>
      </c>
      <c r="D68" s="657">
        <f>SUM(F69*T72)/H69</f>
        <v>48</v>
      </c>
      <c r="E68" s="249">
        <f>SUM(F69*U72)/H69</f>
        <v>48</v>
      </c>
      <c r="F68" s="665">
        <f>SUM(F66)</f>
        <v>60</v>
      </c>
      <c r="G68" s="659"/>
      <c r="H68" s="837">
        <v>50</v>
      </c>
      <c r="I68" s="361"/>
      <c r="J68" s="313"/>
      <c r="K68" s="313"/>
      <c r="L68" s="313"/>
      <c r="M68" s="362"/>
      <c r="N68" s="875"/>
      <c r="O68" s="104">
        <v>0.7</v>
      </c>
      <c r="P68" s="104">
        <v>2.04</v>
      </c>
      <c r="Q68" s="104">
        <v>2.93</v>
      </c>
      <c r="R68" s="104">
        <v>37</v>
      </c>
      <c r="S68" s="87">
        <v>1.9E-2</v>
      </c>
      <c r="T68" s="104"/>
      <c r="U68" s="104"/>
    </row>
    <row r="69" spans="1:22">
      <c r="A69" s="1120"/>
      <c r="B69" s="512"/>
      <c r="C69" s="663" t="s">
        <v>151</v>
      </c>
      <c r="D69" s="657">
        <v>4</v>
      </c>
      <c r="E69" s="249">
        <v>4</v>
      </c>
      <c r="F69" s="665">
        <f>SUM(F66)</f>
        <v>60</v>
      </c>
      <c r="G69" s="659"/>
      <c r="H69" s="837">
        <v>50</v>
      </c>
      <c r="I69" s="361"/>
      <c r="J69" s="313"/>
      <c r="K69" s="313"/>
      <c r="L69" s="313"/>
      <c r="M69" s="362"/>
      <c r="N69" s="875"/>
      <c r="O69" s="104"/>
      <c r="P69" s="104"/>
      <c r="Q69" s="104"/>
      <c r="R69" s="104"/>
      <c r="S69" s="87"/>
      <c r="T69" s="104"/>
      <c r="U69" s="104"/>
    </row>
    <row r="70" spans="1:22">
      <c r="A70" s="1120"/>
      <c r="B70" s="512"/>
      <c r="C70" s="663" t="s">
        <v>73</v>
      </c>
      <c r="D70" s="657">
        <f>SUM(F71*T73)/H71</f>
        <v>6</v>
      </c>
      <c r="E70" s="249">
        <f>SUM(F71*U73)/H71</f>
        <v>6</v>
      </c>
      <c r="F70" s="665"/>
      <c r="G70" s="659"/>
      <c r="H70" s="837"/>
      <c r="I70" s="361"/>
      <c r="J70" s="313"/>
      <c r="K70" s="313"/>
      <c r="L70" s="313"/>
      <c r="M70" s="362"/>
      <c r="N70" s="875"/>
      <c r="O70" s="104"/>
      <c r="P70" s="104"/>
      <c r="Q70" s="104"/>
      <c r="R70" s="104"/>
      <c r="S70" s="87"/>
      <c r="T70" s="104">
        <v>13</v>
      </c>
      <c r="U70" s="104">
        <v>13</v>
      </c>
    </row>
    <row r="71" spans="1:22" ht="21" thickBot="1">
      <c r="A71" s="1120"/>
      <c r="B71" s="512"/>
      <c r="C71" s="896"/>
      <c r="D71" s="657">
        <f>SUM(F72*T74)/H72</f>
        <v>40</v>
      </c>
      <c r="E71" s="249">
        <f>SUM(F72*U74)/H72</f>
        <v>40</v>
      </c>
      <c r="F71" s="665">
        <f>SUM(F66)</f>
        <v>60</v>
      </c>
      <c r="G71" s="659"/>
      <c r="H71" s="837">
        <v>50</v>
      </c>
      <c r="I71" s="361"/>
      <c r="J71" s="313"/>
      <c r="K71" s="313"/>
      <c r="L71" s="313"/>
      <c r="M71" s="362"/>
      <c r="N71" s="875"/>
      <c r="O71" s="87"/>
      <c r="P71" s="87"/>
      <c r="Q71" s="87"/>
      <c r="R71" s="87"/>
      <c r="S71" s="87"/>
      <c r="T71" s="104">
        <v>4</v>
      </c>
      <c r="U71" s="104">
        <v>4</v>
      </c>
    </row>
    <row r="72" spans="1:22" ht="21" thickBot="1">
      <c r="A72" s="1120"/>
      <c r="B72" s="895" t="s">
        <v>204</v>
      </c>
      <c r="C72" s="702"/>
      <c r="D72" s="657">
        <f>SUM(F73*T75)/H73</f>
        <v>187</v>
      </c>
      <c r="E72" s="249">
        <f>SUM(F73*U75)/H73</f>
        <v>180</v>
      </c>
      <c r="F72" s="1070">
        <v>40</v>
      </c>
      <c r="G72" s="790">
        <v>20</v>
      </c>
      <c r="H72" s="703">
        <v>40</v>
      </c>
      <c r="I72" s="392">
        <v>0.32</v>
      </c>
      <c r="J72" s="393">
        <v>0.04</v>
      </c>
      <c r="K72" s="394">
        <v>31.92</v>
      </c>
      <c r="L72" s="393">
        <v>130.4</v>
      </c>
      <c r="M72" s="856">
        <v>0</v>
      </c>
      <c r="N72" s="880">
        <v>85</v>
      </c>
      <c r="O72" s="87"/>
      <c r="P72" s="87"/>
      <c r="Q72" s="87"/>
      <c r="R72" s="87"/>
      <c r="S72" s="87"/>
      <c r="T72" s="104">
        <v>40</v>
      </c>
      <c r="U72" s="104">
        <v>40</v>
      </c>
    </row>
    <row r="73" spans="1:22" ht="21" thickBot="1">
      <c r="A73" s="1120"/>
      <c r="B73" s="734" t="s">
        <v>25</v>
      </c>
      <c r="C73" s="686"/>
      <c r="D73" s="897"/>
      <c r="E73" s="898"/>
      <c r="F73" s="1070">
        <v>180</v>
      </c>
      <c r="G73" s="790">
        <v>150</v>
      </c>
      <c r="H73" s="703">
        <v>180</v>
      </c>
      <c r="I73" s="272">
        <f>SUM(O75*F73)/H73</f>
        <v>5.22</v>
      </c>
      <c r="J73" s="273">
        <f>SUM(P75*F73)/H73</f>
        <v>4.5</v>
      </c>
      <c r="K73" s="273">
        <f>SUM(Q75*F73)/H73</f>
        <v>7.2</v>
      </c>
      <c r="L73" s="273">
        <f>SUM(R75*F73)/H73</f>
        <v>95.4</v>
      </c>
      <c r="M73" s="274">
        <f>SUM(S75*F73)/H73</f>
        <v>1.26</v>
      </c>
      <c r="N73" s="880">
        <v>73</v>
      </c>
      <c r="O73" s="87"/>
      <c r="P73" s="87"/>
      <c r="Q73" s="87"/>
      <c r="R73" s="87"/>
      <c r="S73" s="87"/>
      <c r="T73" s="104">
        <v>5</v>
      </c>
      <c r="U73" s="104">
        <v>5</v>
      </c>
    </row>
    <row r="74" spans="1:22" ht="21" thickBot="1">
      <c r="A74" s="1120"/>
      <c r="B74" s="736" t="s">
        <v>76</v>
      </c>
      <c r="C74" s="549"/>
      <c r="D74" s="706">
        <v>6</v>
      </c>
      <c r="E74" s="823">
        <v>6</v>
      </c>
      <c r="F74" s="893">
        <f>SUM(F58,F66,F73)</f>
        <v>350</v>
      </c>
      <c r="G74" s="840">
        <v>270</v>
      </c>
      <c r="H74" s="841">
        <f>SUM(H58:H73)</f>
        <v>1350</v>
      </c>
      <c r="I74" s="795">
        <f t="shared" ref="I74:M74" si="4">SUM(I58:I73)</f>
        <v>21.169999999999998</v>
      </c>
      <c r="J74" s="795">
        <f t="shared" si="4"/>
        <v>14.407999999999999</v>
      </c>
      <c r="K74" s="795">
        <f t="shared" si="4"/>
        <v>67.465999999999994</v>
      </c>
      <c r="L74" s="795">
        <f t="shared" si="4"/>
        <v>495.19999999999993</v>
      </c>
      <c r="M74" s="795">
        <f t="shared" si="4"/>
        <v>1.4727999999999999</v>
      </c>
      <c r="N74" s="843"/>
      <c r="O74" s="427">
        <v>0.32</v>
      </c>
      <c r="P74" s="427">
        <v>0.04</v>
      </c>
      <c r="Q74" s="427">
        <v>31.92</v>
      </c>
      <c r="R74" s="427">
        <v>130.4</v>
      </c>
      <c r="S74" s="428">
        <v>0</v>
      </c>
      <c r="T74" s="104">
        <v>40</v>
      </c>
      <c r="U74" s="104">
        <v>40</v>
      </c>
    </row>
    <row r="75" spans="1:22" ht="21" thickBot="1">
      <c r="A75" s="1110"/>
      <c r="B75" s="766" t="s">
        <v>161</v>
      </c>
      <c r="C75" s="686"/>
      <c r="D75" s="897"/>
      <c r="E75" s="898"/>
      <c r="F75" s="1369">
        <v>6</v>
      </c>
      <c r="G75" s="711">
        <v>6</v>
      </c>
      <c r="H75" s="708"/>
      <c r="I75" s="709"/>
      <c r="J75" s="707"/>
      <c r="K75" s="707"/>
      <c r="L75" s="707"/>
      <c r="M75" s="710"/>
      <c r="N75" s="711"/>
      <c r="O75" s="152">
        <v>5.22</v>
      </c>
      <c r="P75" s="87">
        <v>4.5</v>
      </c>
      <c r="Q75" s="87">
        <v>7.2</v>
      </c>
      <c r="R75" s="87">
        <v>95.4</v>
      </c>
      <c r="S75" s="87">
        <v>1.26</v>
      </c>
      <c r="T75" s="104">
        <v>187</v>
      </c>
      <c r="U75" s="104">
        <v>180</v>
      </c>
    </row>
    <row r="76" spans="1:22" ht="21" thickBot="1">
      <c r="A76" s="771"/>
      <c r="B76" s="767" t="s">
        <v>77</v>
      </c>
      <c r="C76" s="771"/>
      <c r="D76" s="773">
        <v>456</v>
      </c>
      <c r="E76" s="773"/>
      <c r="F76" s="899">
        <f>SUM(F74,F57,F23,F22)</f>
        <v>1625</v>
      </c>
      <c r="G76" s="840">
        <v>1340</v>
      </c>
      <c r="H76" s="841">
        <f t="shared" ref="H76:M76" si="5">SUM(H74,H57,H23,H22)</f>
        <v>4659</v>
      </c>
      <c r="I76" s="795">
        <f t="shared" si="5"/>
        <v>50.919417293233082</v>
      </c>
      <c r="J76" s="795">
        <f t="shared" si="5"/>
        <v>53.086377192982454</v>
      </c>
      <c r="K76" s="795">
        <f t="shared" si="5"/>
        <v>207.10748496240598</v>
      </c>
      <c r="L76" s="795">
        <f t="shared" si="5"/>
        <v>1504.4462781954887</v>
      </c>
      <c r="M76" s="795">
        <f t="shared" si="5"/>
        <v>55.932843859649125</v>
      </c>
      <c r="N76" s="843"/>
      <c r="O76" s="154">
        <f t="shared" ref="O76:S76" si="6">SUM(O60:O75)</f>
        <v>21.029999999999998</v>
      </c>
      <c r="P76" s="154">
        <f t="shared" si="6"/>
        <v>14</v>
      </c>
      <c r="Q76" s="154">
        <f t="shared" si="6"/>
        <v>66.88</v>
      </c>
      <c r="R76" s="154">
        <f t="shared" si="6"/>
        <v>487.79999999999995</v>
      </c>
      <c r="S76" s="154">
        <f t="shared" si="6"/>
        <v>1.4690000000000001</v>
      </c>
      <c r="T76" s="104"/>
      <c r="U76" s="429"/>
    </row>
    <row r="77" spans="1:22" s="12" customFormat="1" ht="18" customHeight="1" thickBot="1">
      <c r="A77" s="680"/>
      <c r="B77" s="770"/>
      <c r="C77" s="680"/>
      <c r="D77" s="669"/>
      <c r="E77" s="669"/>
      <c r="F77" s="774"/>
      <c r="G77" s="900"/>
      <c r="H77" s="901"/>
      <c r="I77" s="773"/>
      <c r="J77" s="773"/>
      <c r="K77" s="773"/>
      <c r="L77" s="773"/>
      <c r="M77" s="773"/>
      <c r="N77" s="774"/>
      <c r="O77" s="126"/>
      <c r="P77" s="127"/>
      <c r="Q77" s="127"/>
      <c r="R77" s="127"/>
      <c r="S77" s="128"/>
      <c r="T77" s="212"/>
      <c r="U77" s="213"/>
      <c r="V77" s="96"/>
    </row>
    <row r="78" spans="1:22">
      <c r="A78" s="680"/>
      <c r="B78" s="775"/>
      <c r="C78" s="680"/>
      <c r="D78" s="669"/>
      <c r="E78" s="669"/>
      <c r="F78" s="776"/>
      <c r="G78" s="660"/>
      <c r="H78" s="700"/>
      <c r="I78" s="669"/>
      <c r="J78" s="669"/>
      <c r="K78" s="669"/>
      <c r="L78" s="669"/>
      <c r="M78" s="669"/>
      <c r="N78" s="776"/>
      <c r="O78" s="154">
        <f>SUM(O76,O59,O23,O22)</f>
        <v>49.86</v>
      </c>
      <c r="P78" s="154">
        <f>SUM(P76,P59,P23,P22)</f>
        <v>46.629999999999995</v>
      </c>
      <c r="Q78" s="154">
        <f>SUM(Q76,Q59,Q23,Q22)</f>
        <v>169.16</v>
      </c>
      <c r="R78" s="154">
        <f>SUM(R76,R59,R23,R22)</f>
        <v>1281.32</v>
      </c>
      <c r="S78" s="154">
        <f>SUM(S76,S59,S23,S22)</f>
        <v>50.379000000000005</v>
      </c>
      <c r="T78" s="104"/>
      <c r="U78" s="429"/>
    </row>
    <row r="79" spans="1:22" s="73" customFormat="1">
      <c r="A79" s="680"/>
      <c r="B79" s="775"/>
      <c r="C79" s="680"/>
      <c r="D79" s="669"/>
      <c r="E79" s="669"/>
      <c r="F79" s="776"/>
      <c r="G79" s="660"/>
      <c r="H79" s="700"/>
      <c r="I79" s="669"/>
      <c r="J79" s="669"/>
      <c r="K79" s="669"/>
      <c r="L79" s="669"/>
      <c r="M79" s="669"/>
      <c r="N79" s="776"/>
    </row>
    <row r="80" spans="1:22">
      <c r="B80" s="775"/>
      <c r="F80" s="776"/>
      <c r="G80" s="660"/>
      <c r="H80" s="700"/>
      <c r="I80" s="669"/>
      <c r="J80" s="669"/>
      <c r="K80" s="669"/>
      <c r="L80" s="669"/>
      <c r="M80" s="669"/>
      <c r="N80" s="776"/>
    </row>
    <row r="81" spans="6:8">
      <c r="F81" s="20"/>
      <c r="G81" s="25"/>
      <c r="H81" s="71"/>
    </row>
    <row r="82" spans="6:8">
      <c r="F82" s="20"/>
      <c r="G82" s="25"/>
      <c r="H82" s="71"/>
    </row>
    <row r="83" spans="6:8">
      <c r="F83" s="20"/>
      <c r="G83" s="25"/>
      <c r="H83" s="71"/>
    </row>
    <row r="84" spans="6:8">
      <c r="F84" s="20"/>
      <c r="G84" s="25"/>
      <c r="H84" s="71"/>
    </row>
    <row r="85" spans="6:8">
      <c r="F85" s="20"/>
      <c r="G85" s="25"/>
      <c r="H85" s="71"/>
    </row>
    <row r="86" spans="6:8">
      <c r="F86" s="20"/>
      <c r="G86" s="25"/>
      <c r="H86" s="71"/>
    </row>
    <row r="87" spans="6:8">
      <c r="F87" s="20"/>
      <c r="G87" s="25"/>
      <c r="H87" s="71"/>
    </row>
    <row r="88" spans="6:8">
      <c r="F88" s="20"/>
      <c r="G88" s="25"/>
      <c r="H88" s="71"/>
    </row>
    <row r="89" spans="6:8">
      <c r="F89" s="20"/>
      <c r="G89" s="25"/>
      <c r="H89" s="71"/>
    </row>
    <row r="90" spans="6:8">
      <c r="F90" s="20"/>
      <c r="G90" s="25"/>
      <c r="H90" s="71"/>
    </row>
    <row r="91" spans="6:8">
      <c r="F91" s="20"/>
      <c r="G91" s="25"/>
      <c r="H91" s="71"/>
    </row>
    <row r="92" spans="6:8">
      <c r="F92" s="20"/>
      <c r="G92" s="25"/>
      <c r="H92" s="71"/>
    </row>
    <row r="93" spans="6:8">
      <c r="F93" s="20"/>
      <c r="G93" s="25"/>
      <c r="H93" s="71"/>
    </row>
    <row r="94" spans="6:8">
      <c r="F94" s="20"/>
      <c r="G94" s="25"/>
      <c r="H94" s="71"/>
    </row>
    <row r="95" spans="6:8">
      <c r="F95" s="20"/>
      <c r="G95" s="25"/>
      <c r="H95" s="71"/>
    </row>
    <row r="96" spans="6:8">
      <c r="F96" s="20"/>
      <c r="G96" s="25"/>
      <c r="H96" s="71"/>
    </row>
    <row r="97" spans="6:8">
      <c r="F97" s="20"/>
      <c r="G97" s="25"/>
      <c r="H97" s="71"/>
    </row>
    <row r="98" spans="6:8">
      <c r="F98" s="20"/>
      <c r="G98" s="25"/>
      <c r="H98" s="71"/>
    </row>
    <row r="99" spans="6:8">
      <c r="F99" s="20"/>
      <c r="G99" s="25"/>
      <c r="H99" s="71"/>
    </row>
  </sheetData>
  <mergeCells count="12">
    <mergeCell ref="A57:A75"/>
    <mergeCell ref="A5:M5"/>
    <mergeCell ref="A6:A7"/>
    <mergeCell ref="B6:B7"/>
    <mergeCell ref="H6:H7"/>
    <mergeCell ref="I6:K6"/>
    <mergeCell ref="A8:A22"/>
    <mergeCell ref="K1:M1"/>
    <mergeCell ref="K3:M3"/>
    <mergeCell ref="O6:Q6"/>
    <mergeCell ref="F6:F7"/>
    <mergeCell ref="A24:A54"/>
  </mergeCells>
  <pageMargins left="0.7" right="0.7" top="0.75" bottom="0.75" header="0.3" footer="0.3"/>
  <pageSetup paperSize="9" scale="40" orientation="portrait" r:id="rId1"/>
  <rowBreaks count="1" manualBreakCount="1">
    <brk id="78" max="16383" man="1"/>
  </rowBreaks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194"/>
  <sheetViews>
    <sheetView view="pageBreakPreview" topLeftCell="A25" zoomScale="60" workbookViewId="0">
      <selection activeCell="F8" sqref="F8:G8"/>
    </sheetView>
  </sheetViews>
  <sheetFormatPr defaultRowHeight="19.5" customHeight="1"/>
  <cols>
    <col min="1" max="1" width="21.85546875" style="6" customWidth="1"/>
    <col min="2" max="2" width="31.28515625" style="482" customWidth="1"/>
    <col min="3" max="3" width="26.28515625" style="6" customWidth="1"/>
    <col min="4" max="5" width="9.85546875" style="254" customWidth="1"/>
    <col min="6" max="7" width="9.140625" style="6"/>
    <col min="8" max="8" width="3.140625" style="53" customWidth="1"/>
    <col min="9" max="10" width="9.28515625" style="254" bestFit="1" customWidth="1"/>
    <col min="11" max="11" width="9.42578125" style="254" bestFit="1" customWidth="1"/>
    <col min="12" max="12" width="15.5703125" style="254" customWidth="1"/>
    <col min="13" max="13" width="10.140625" style="254" customWidth="1"/>
    <col min="14" max="14" width="14.28515625" style="20" customWidth="1"/>
    <col min="15" max="17" width="9.140625" style="73"/>
    <col min="18" max="18" width="15.5703125" style="73" customWidth="1"/>
    <col min="19" max="19" width="10.140625" style="73" customWidth="1"/>
    <col min="20" max="20" width="8.42578125" style="73" customWidth="1"/>
    <col min="21" max="21" width="6.7109375" style="73" customWidth="1"/>
    <col min="22" max="22" width="9.140625" style="73"/>
    <col min="23" max="16384" width="9.140625" style="6"/>
  </cols>
  <sheetData>
    <row r="1" spans="1:24" s="2" customFormat="1" ht="27" customHeight="1">
      <c r="B1" s="484"/>
      <c r="D1" s="244"/>
      <c r="E1" s="244"/>
      <c r="H1" s="51"/>
      <c r="I1" s="244"/>
      <c r="J1" s="244"/>
      <c r="K1" s="1167" t="s">
        <v>260</v>
      </c>
      <c r="L1" s="1167"/>
      <c r="M1" s="1167"/>
      <c r="N1" s="467"/>
      <c r="O1" s="73"/>
      <c r="P1" s="73"/>
      <c r="Q1" s="73"/>
      <c r="R1" s="73"/>
      <c r="S1" s="73"/>
      <c r="T1" s="73"/>
      <c r="U1" s="73"/>
      <c r="V1" s="73"/>
      <c r="W1" s="6"/>
      <c r="X1" s="6"/>
    </row>
    <row r="2" spans="1:24" s="2" customFormat="1" ht="29.25" customHeight="1">
      <c r="B2" s="484"/>
      <c r="D2" s="244"/>
      <c r="E2" s="244"/>
      <c r="H2" s="51"/>
      <c r="I2" s="244"/>
      <c r="J2" s="244"/>
      <c r="K2" s="960" t="s">
        <v>31</v>
      </c>
      <c r="L2" s="960"/>
      <c r="M2" s="960"/>
      <c r="N2" s="467"/>
      <c r="O2" s="73"/>
      <c r="P2" s="73"/>
      <c r="Q2" s="73"/>
      <c r="R2" s="73"/>
      <c r="S2" s="73"/>
      <c r="T2" s="73"/>
      <c r="U2" s="73"/>
      <c r="V2" s="73"/>
      <c r="W2" s="6"/>
      <c r="X2" s="6"/>
    </row>
    <row r="3" spans="1:24" s="2" customFormat="1" ht="30.75" customHeight="1">
      <c r="B3" s="484"/>
      <c r="D3" s="244"/>
      <c r="E3" s="244"/>
      <c r="H3" s="51"/>
      <c r="I3" s="244"/>
      <c r="J3" s="244"/>
      <c r="K3" s="1167" t="s">
        <v>32</v>
      </c>
      <c r="L3" s="1167"/>
      <c r="M3" s="1167"/>
      <c r="N3" s="467"/>
      <c r="O3" s="73"/>
      <c r="P3" s="73"/>
      <c r="Q3" s="73"/>
      <c r="R3" s="73"/>
      <c r="S3" s="73"/>
      <c r="T3" s="73"/>
      <c r="U3" s="73"/>
      <c r="V3" s="73"/>
      <c r="W3" s="6"/>
      <c r="X3" s="6"/>
    </row>
    <row r="4" spans="1:24" s="2" customFormat="1" ht="36" customHeight="1">
      <c r="B4" s="484"/>
      <c r="D4" s="244"/>
      <c r="E4" s="244"/>
      <c r="H4" s="51"/>
      <c r="I4" s="244"/>
      <c r="J4" s="244"/>
      <c r="K4" s="961"/>
      <c r="L4" s="961"/>
      <c r="M4" s="961"/>
      <c r="N4" s="467"/>
      <c r="O4" s="73"/>
      <c r="P4" s="73"/>
      <c r="Q4" s="73"/>
      <c r="R4" s="73"/>
      <c r="S4" s="73"/>
      <c r="T4" s="73"/>
      <c r="U4" s="73"/>
      <c r="V4" s="73"/>
      <c r="W4" s="6"/>
      <c r="X4" s="6"/>
    </row>
    <row r="5" spans="1:24" ht="49.5" customHeight="1" thickBot="1">
      <c r="A5" s="1187" t="s">
        <v>269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42"/>
    </row>
    <row r="6" spans="1:24" ht="19.5" customHeight="1" thickBot="1">
      <c r="A6" s="1109" t="s">
        <v>0</v>
      </c>
      <c r="B6" s="1150" t="s">
        <v>1</v>
      </c>
      <c r="C6" s="47"/>
      <c r="D6" s="379"/>
      <c r="E6" s="380"/>
      <c r="F6" s="1185" t="s">
        <v>221</v>
      </c>
      <c r="G6" s="502" t="s">
        <v>222</v>
      </c>
      <c r="H6" s="1165" t="s">
        <v>2</v>
      </c>
      <c r="I6" s="1116" t="s">
        <v>3</v>
      </c>
      <c r="J6" s="1116"/>
      <c r="K6" s="1117"/>
      <c r="L6" s="643" t="s">
        <v>5</v>
      </c>
      <c r="M6" s="644" t="s">
        <v>4</v>
      </c>
      <c r="N6" s="645" t="s">
        <v>7</v>
      </c>
      <c r="O6" s="1118" t="s">
        <v>3</v>
      </c>
      <c r="P6" s="1118"/>
      <c r="Q6" s="1118"/>
      <c r="R6" s="73" t="s">
        <v>5</v>
      </c>
      <c r="S6" s="73" t="s">
        <v>4</v>
      </c>
      <c r="T6" s="399"/>
      <c r="U6" s="399"/>
    </row>
    <row r="7" spans="1:24" ht="19.5" customHeight="1" thickBot="1">
      <c r="A7" s="1110"/>
      <c r="B7" s="1151"/>
      <c r="C7" s="49"/>
      <c r="D7" s="383"/>
      <c r="E7" s="384"/>
      <c r="F7" s="1186"/>
      <c r="G7" s="503"/>
      <c r="H7" s="1174"/>
      <c r="I7" s="829" t="s">
        <v>9</v>
      </c>
      <c r="J7" s="647" t="s">
        <v>10</v>
      </c>
      <c r="K7" s="646" t="s">
        <v>11</v>
      </c>
      <c r="L7" s="648" t="s">
        <v>6</v>
      </c>
      <c r="M7" s="647"/>
      <c r="N7" s="649" t="s">
        <v>8</v>
      </c>
      <c r="O7" s="73" t="s">
        <v>9</v>
      </c>
      <c r="P7" s="73" t="s">
        <v>10</v>
      </c>
      <c r="Q7" s="73" t="s">
        <v>11</v>
      </c>
      <c r="R7" s="73" t="s">
        <v>6</v>
      </c>
      <c r="T7" s="399"/>
      <c r="U7" s="399"/>
    </row>
    <row r="8" spans="1:24" ht="19.5" customHeight="1" thickBot="1">
      <c r="A8" s="1155" t="s">
        <v>12</v>
      </c>
      <c r="B8" s="777" t="s">
        <v>176</v>
      </c>
      <c r="C8" s="689"/>
      <c r="D8" s="778"/>
      <c r="E8" s="446"/>
      <c r="F8" s="1365">
        <v>250</v>
      </c>
      <c r="G8" s="654">
        <v>200</v>
      </c>
      <c r="H8" s="832">
        <v>250</v>
      </c>
      <c r="I8" s="272">
        <f>SUM(O8*F8)/H8</f>
        <v>6.95</v>
      </c>
      <c r="J8" s="273">
        <f>SUM(P8*F8)/H8</f>
        <v>6.45</v>
      </c>
      <c r="K8" s="273">
        <f>SUM(Q8*F8)/H8</f>
        <v>22.94</v>
      </c>
      <c r="L8" s="273">
        <f>SUM(R8*F8)/H8</f>
        <v>177.75</v>
      </c>
      <c r="M8" s="274">
        <f>SUM(S8*F8)/H8</f>
        <v>1.1399999999999999</v>
      </c>
      <c r="N8" s="874">
        <v>64</v>
      </c>
      <c r="O8" s="89">
        <v>6.95</v>
      </c>
      <c r="P8" s="89">
        <v>6.45</v>
      </c>
      <c r="Q8" s="89">
        <v>22.94</v>
      </c>
      <c r="R8" s="89">
        <v>177.75</v>
      </c>
      <c r="S8" s="81">
        <v>1.1399999999999999</v>
      </c>
      <c r="T8" s="104"/>
      <c r="U8" s="104"/>
    </row>
    <row r="9" spans="1:24" ht="19.5" customHeight="1" thickBot="1">
      <c r="A9" s="1121"/>
      <c r="B9" s="512" t="s">
        <v>296</v>
      </c>
      <c r="C9" s="694" t="s">
        <v>297</v>
      </c>
      <c r="D9" s="657">
        <f>SUM(F9*T9)/H9</f>
        <v>15</v>
      </c>
      <c r="E9" s="249">
        <f>SUM(F9*U9)/H9</f>
        <v>15</v>
      </c>
      <c r="F9" s="934">
        <f>SUM(F8)</f>
        <v>250</v>
      </c>
      <c r="G9" s="834"/>
      <c r="H9" s="832">
        <v>250</v>
      </c>
      <c r="I9" s="361"/>
      <c r="J9" s="313"/>
      <c r="K9" s="313"/>
      <c r="L9" s="313"/>
      <c r="M9" s="362"/>
      <c r="N9" s="875"/>
      <c r="O9" s="81"/>
      <c r="P9" s="81"/>
      <c r="Q9" s="81"/>
      <c r="R9" s="81"/>
      <c r="S9" s="81"/>
      <c r="T9" s="121">
        <v>15</v>
      </c>
      <c r="U9" s="121">
        <v>15</v>
      </c>
    </row>
    <row r="10" spans="1:24" ht="19.5" customHeight="1" thickBot="1">
      <c r="A10" s="1121"/>
      <c r="B10" s="512"/>
      <c r="C10" s="694" t="s">
        <v>74</v>
      </c>
      <c r="D10" s="657">
        <f>SUM(F10*T10)/H10</f>
        <v>230</v>
      </c>
      <c r="E10" s="249">
        <f>SUM(F10*U10)/H10</f>
        <v>230</v>
      </c>
      <c r="F10" s="934">
        <f>SUM(F8)</f>
        <v>250</v>
      </c>
      <c r="G10" s="834"/>
      <c r="H10" s="832">
        <v>250</v>
      </c>
      <c r="I10" s="361"/>
      <c r="J10" s="313"/>
      <c r="K10" s="313"/>
      <c r="L10" s="313"/>
      <c r="M10" s="362"/>
      <c r="N10" s="875"/>
      <c r="O10" s="81"/>
      <c r="P10" s="81"/>
      <c r="Q10" s="81"/>
      <c r="R10" s="81"/>
      <c r="S10" s="81"/>
      <c r="T10" s="121">
        <v>230</v>
      </c>
      <c r="U10" s="121">
        <v>230</v>
      </c>
    </row>
    <row r="11" spans="1:24" ht="19.5" customHeight="1" thickBot="1">
      <c r="A11" s="1121"/>
      <c r="B11" s="512"/>
      <c r="C11" s="694" t="s">
        <v>71</v>
      </c>
      <c r="D11" s="657">
        <f>SUM(F11*T11)/H11</f>
        <v>35</v>
      </c>
      <c r="E11" s="249">
        <f>SUM(F11*U11)/H11</f>
        <v>35</v>
      </c>
      <c r="F11" s="934">
        <f>SUM(F8)</f>
        <v>250</v>
      </c>
      <c r="G11" s="834"/>
      <c r="H11" s="832">
        <v>250</v>
      </c>
      <c r="I11" s="361"/>
      <c r="J11" s="313"/>
      <c r="K11" s="313"/>
      <c r="L11" s="313"/>
      <c r="M11" s="362"/>
      <c r="N11" s="875"/>
      <c r="O11" s="81"/>
      <c r="P11" s="81"/>
      <c r="Q11" s="81"/>
      <c r="R11" s="81"/>
      <c r="S11" s="81"/>
      <c r="T11" s="121">
        <v>35</v>
      </c>
      <c r="U11" s="121">
        <v>35</v>
      </c>
    </row>
    <row r="12" spans="1:24" ht="19.5" customHeight="1" thickBot="1">
      <c r="A12" s="1121"/>
      <c r="B12" s="512"/>
      <c r="C12" s="694" t="s">
        <v>75</v>
      </c>
      <c r="D12" s="657">
        <f>SUM(F12*T12)/H12</f>
        <v>3</v>
      </c>
      <c r="E12" s="249">
        <f>SUM(F12*U12)/H12</f>
        <v>3</v>
      </c>
      <c r="F12" s="934">
        <f>SUM(F8)</f>
        <v>250</v>
      </c>
      <c r="G12" s="834"/>
      <c r="H12" s="832">
        <v>250</v>
      </c>
      <c r="I12" s="361"/>
      <c r="J12" s="313"/>
      <c r="K12" s="313"/>
      <c r="L12" s="313"/>
      <c r="M12" s="362"/>
      <c r="N12" s="875"/>
      <c r="O12" s="81"/>
      <c r="P12" s="81"/>
      <c r="Q12" s="81"/>
      <c r="R12" s="81"/>
      <c r="S12" s="81"/>
      <c r="T12" s="121">
        <v>3</v>
      </c>
      <c r="U12" s="121">
        <v>3</v>
      </c>
    </row>
    <row r="13" spans="1:24" ht="19.5" customHeight="1">
      <c r="A13" s="1121"/>
      <c r="B13" s="850"/>
      <c r="C13" s="694" t="s">
        <v>73</v>
      </c>
      <c r="D13" s="657">
        <f>SUM(F13*T13)/H13</f>
        <v>8</v>
      </c>
      <c r="E13" s="249">
        <f>SUM(F13*U13)/H13</f>
        <v>8</v>
      </c>
      <c r="F13" s="934">
        <f>SUM(F8)</f>
        <v>250</v>
      </c>
      <c r="G13" s="834"/>
      <c r="H13" s="832">
        <v>250</v>
      </c>
      <c r="I13" s="312"/>
      <c r="J13" s="313"/>
      <c r="K13" s="313"/>
      <c r="L13" s="313"/>
      <c r="M13" s="277"/>
      <c r="N13" s="875"/>
      <c r="O13" s="81"/>
      <c r="P13" s="81"/>
      <c r="Q13" s="81"/>
      <c r="R13" s="81"/>
      <c r="S13" s="81"/>
      <c r="T13" s="121">
        <v>8</v>
      </c>
      <c r="U13" s="121">
        <v>8</v>
      </c>
    </row>
    <row r="14" spans="1:24" ht="19.5" customHeight="1">
      <c r="A14" s="1122"/>
      <c r="B14" s="838" t="s">
        <v>256</v>
      </c>
      <c r="C14" s="663"/>
      <c r="D14" s="664"/>
      <c r="E14" s="374"/>
      <c r="F14" s="944">
        <v>200</v>
      </c>
      <c r="G14" s="660">
        <v>150</v>
      </c>
      <c r="H14" s="837">
        <v>180</v>
      </c>
      <c r="I14" s="279">
        <f>SUM(O14*F14)/H14</f>
        <v>6.6666666666666666E-2</v>
      </c>
      <c r="J14" s="280">
        <f>SUM(P14*F14)/H14</f>
        <v>2.2222222222222223E-2</v>
      </c>
      <c r="K14" s="280">
        <f>SUM(Q14*F14)/H14</f>
        <v>11.1</v>
      </c>
      <c r="L14" s="280">
        <f>SUM(R14*F14)/H14</f>
        <v>44.444444444444443</v>
      </c>
      <c r="M14" s="281">
        <f>SUM(S14*F14)/H14</f>
        <v>3.3333333333333333E-2</v>
      </c>
      <c r="N14" s="875">
        <v>77</v>
      </c>
      <c r="O14" s="121">
        <v>0.06</v>
      </c>
      <c r="P14" s="121">
        <v>0.02</v>
      </c>
      <c r="Q14" s="121">
        <v>9.99</v>
      </c>
      <c r="R14" s="121">
        <v>40</v>
      </c>
      <c r="S14" s="87">
        <v>0.03</v>
      </c>
      <c r="T14" s="104"/>
      <c r="U14" s="104"/>
    </row>
    <row r="15" spans="1:24" ht="19.5" customHeight="1">
      <c r="A15" s="1122"/>
      <c r="B15" s="951"/>
      <c r="C15" s="663" t="s">
        <v>34</v>
      </c>
      <c r="D15" s="664">
        <v>90</v>
      </c>
      <c r="E15" s="374">
        <v>90</v>
      </c>
      <c r="F15" s="935"/>
      <c r="G15" s="836"/>
      <c r="H15" s="837"/>
      <c r="I15" s="439"/>
      <c r="J15" s="280"/>
      <c r="K15" s="280"/>
      <c r="L15" s="280"/>
      <c r="M15" s="856"/>
      <c r="N15" s="875"/>
      <c r="O15" s="121"/>
      <c r="P15" s="121"/>
      <c r="Q15" s="121"/>
      <c r="R15" s="121"/>
      <c r="S15" s="87"/>
      <c r="T15" s="104"/>
      <c r="U15" s="104"/>
    </row>
    <row r="16" spans="1:24" ht="19.5" customHeight="1">
      <c r="A16" s="1122"/>
      <c r="B16" s="512"/>
      <c r="C16" s="694" t="s">
        <v>108</v>
      </c>
      <c r="D16" s="657">
        <f>SUM(F16*T16)/H16</f>
        <v>1.1111111111111112</v>
      </c>
      <c r="E16" s="249">
        <f>SUM(F16*U16)/H16</f>
        <v>1.1111111111111112</v>
      </c>
      <c r="F16" s="934">
        <f>SUM(F14)</f>
        <v>200</v>
      </c>
      <c r="G16" s="659"/>
      <c r="H16" s="837">
        <v>180</v>
      </c>
      <c r="I16" s="361"/>
      <c r="J16" s="313"/>
      <c r="K16" s="313"/>
      <c r="L16" s="313"/>
      <c r="M16" s="362"/>
      <c r="N16" s="875"/>
      <c r="O16" s="87"/>
      <c r="P16" s="87"/>
      <c r="Q16" s="87"/>
      <c r="R16" s="87"/>
      <c r="S16" s="87"/>
      <c r="T16" s="121">
        <v>1</v>
      </c>
      <c r="U16" s="121">
        <v>1</v>
      </c>
    </row>
    <row r="17" spans="1:22" ht="19.5" customHeight="1">
      <c r="A17" s="1122"/>
      <c r="B17" s="512"/>
      <c r="C17" s="694" t="s">
        <v>73</v>
      </c>
      <c r="D17" s="657">
        <f>SUM(F17*T17)/H17</f>
        <v>11.111111111111111</v>
      </c>
      <c r="E17" s="249">
        <f>SUM(F17*U17)/H17</f>
        <v>11.111111111111111</v>
      </c>
      <c r="F17" s="934">
        <f>SUM(F14)</f>
        <v>200</v>
      </c>
      <c r="G17" s="659"/>
      <c r="H17" s="837">
        <v>180</v>
      </c>
      <c r="I17" s="361"/>
      <c r="J17" s="313"/>
      <c r="K17" s="313"/>
      <c r="L17" s="313"/>
      <c r="M17" s="362"/>
      <c r="N17" s="875"/>
      <c r="O17" s="87"/>
      <c r="P17" s="87"/>
      <c r="Q17" s="87"/>
      <c r="R17" s="87"/>
      <c r="S17" s="87"/>
      <c r="T17" s="121">
        <v>10</v>
      </c>
      <c r="U17" s="121">
        <v>10</v>
      </c>
    </row>
    <row r="18" spans="1:22" ht="19.5" customHeight="1">
      <c r="A18" s="1122"/>
      <c r="B18" s="839"/>
      <c r="C18" s="694" t="s">
        <v>71</v>
      </c>
      <c r="D18" s="657">
        <v>60</v>
      </c>
      <c r="E18" s="249">
        <v>60</v>
      </c>
      <c r="F18" s="934">
        <f>SUM(F14)</f>
        <v>200</v>
      </c>
      <c r="G18" s="659"/>
      <c r="H18" s="837">
        <v>180</v>
      </c>
      <c r="I18" s="312"/>
      <c r="J18" s="313"/>
      <c r="K18" s="313"/>
      <c r="L18" s="313"/>
      <c r="M18" s="277"/>
      <c r="N18" s="875"/>
      <c r="O18" s="87"/>
      <c r="P18" s="87"/>
      <c r="Q18" s="87"/>
      <c r="R18" s="87"/>
      <c r="S18" s="87"/>
      <c r="T18" s="121">
        <v>150</v>
      </c>
      <c r="U18" s="121">
        <v>150</v>
      </c>
    </row>
    <row r="19" spans="1:22" ht="19.5" customHeight="1">
      <c r="A19" s="1122"/>
      <c r="B19" s="734" t="s">
        <v>22</v>
      </c>
      <c r="C19" s="663"/>
      <c r="D19" s="664"/>
      <c r="E19" s="374"/>
      <c r="F19" s="944">
        <v>45</v>
      </c>
      <c r="G19" s="660">
        <v>40</v>
      </c>
      <c r="H19" s="837">
        <v>35</v>
      </c>
      <c r="I19" s="279">
        <f>SUM(O19*F19)/H19</f>
        <v>2.7642857142857142</v>
      </c>
      <c r="J19" s="280">
        <f>SUM(P19*F19)/H19</f>
        <v>8.5500000000000007</v>
      </c>
      <c r="K19" s="280">
        <f>SUM(Q19*F19)/H19</f>
        <v>16.547142857142855</v>
      </c>
      <c r="L19" s="280">
        <f>SUM(R19*F19)/H19</f>
        <v>154.09285714285716</v>
      </c>
      <c r="M19" s="281">
        <f>SUM(S19*F19)/H19</f>
        <v>0</v>
      </c>
      <c r="N19" s="875">
        <v>5</v>
      </c>
      <c r="O19" s="89">
        <v>2.15</v>
      </c>
      <c r="P19" s="89">
        <v>6.65</v>
      </c>
      <c r="Q19" s="89">
        <v>12.87</v>
      </c>
      <c r="R19" s="89">
        <v>119.85</v>
      </c>
      <c r="S19" s="81">
        <v>0</v>
      </c>
      <c r="T19" s="104"/>
      <c r="U19" s="400"/>
    </row>
    <row r="20" spans="1:22" ht="19.5" customHeight="1">
      <c r="A20" s="1122"/>
      <c r="B20" s="512"/>
      <c r="C20" s="663" t="s">
        <v>39</v>
      </c>
      <c r="D20" s="657">
        <f>SUM(F20*T20)/H20</f>
        <v>38.571428571428569</v>
      </c>
      <c r="E20" s="249">
        <f>SUM(F20*U20)/H20</f>
        <v>38.571428571428569</v>
      </c>
      <c r="F20" s="934">
        <f>SUM(F19)</f>
        <v>45</v>
      </c>
      <c r="G20" s="659"/>
      <c r="H20" s="837">
        <v>35</v>
      </c>
      <c r="I20" s="361"/>
      <c r="J20" s="313"/>
      <c r="K20" s="313"/>
      <c r="L20" s="313"/>
      <c r="M20" s="362"/>
      <c r="N20" s="875"/>
      <c r="O20" s="81"/>
      <c r="P20" s="81"/>
      <c r="Q20" s="81"/>
      <c r="R20" s="81"/>
      <c r="S20" s="81"/>
      <c r="T20" s="104">
        <v>30</v>
      </c>
      <c r="U20" s="104">
        <v>30</v>
      </c>
    </row>
    <row r="21" spans="1:22" ht="19.5" customHeight="1" thickBot="1">
      <c r="A21" s="1122"/>
      <c r="B21" s="839"/>
      <c r="C21" s="663" t="s">
        <v>35</v>
      </c>
      <c r="D21" s="657">
        <f>SUM(F21*T21)/H21</f>
        <v>6.4285714285714288</v>
      </c>
      <c r="E21" s="249">
        <f>SUM(F21*U21)/H21</f>
        <v>6.4285714285714288</v>
      </c>
      <c r="F21" s="934">
        <f>SUM(F19)</f>
        <v>45</v>
      </c>
      <c r="G21" s="659"/>
      <c r="H21" s="837">
        <v>35</v>
      </c>
      <c r="I21" s="361"/>
      <c r="J21" s="313"/>
      <c r="K21" s="313"/>
      <c r="L21" s="313"/>
      <c r="M21" s="362"/>
      <c r="N21" s="875"/>
      <c r="O21" s="81"/>
      <c r="P21" s="81"/>
      <c r="Q21" s="81"/>
      <c r="R21" s="81"/>
      <c r="S21" s="81"/>
      <c r="T21" s="104">
        <v>5</v>
      </c>
      <c r="U21" s="104">
        <v>5</v>
      </c>
    </row>
    <row r="22" spans="1:22" ht="19.5" customHeight="1" thickBot="1">
      <c r="A22" s="1122"/>
      <c r="B22" s="838" t="s">
        <v>23</v>
      </c>
      <c r="C22" s="702"/>
      <c r="D22" s="657">
        <f>SUM(F22*T22)/H22</f>
        <v>114.03508771929825</v>
      </c>
      <c r="E22" s="249">
        <f>SUM(F22*U22)/H22</f>
        <v>100</v>
      </c>
      <c r="F22" s="1068">
        <v>100</v>
      </c>
      <c r="G22" s="790">
        <v>100</v>
      </c>
      <c r="H22" s="703">
        <v>114</v>
      </c>
      <c r="I22" s="272">
        <f>SUM(O22*F22)/H22</f>
        <v>1.0526315789473684</v>
      </c>
      <c r="J22" s="273">
        <f>SUM(P22*F22)/H22</f>
        <v>0.35087719298245612</v>
      </c>
      <c r="K22" s="273">
        <f>SUM(Q22*F22)/H22</f>
        <v>14.736842105263158</v>
      </c>
      <c r="L22" s="273">
        <f>SUM(R22*F22)/H22</f>
        <v>67.368421052631575</v>
      </c>
      <c r="M22" s="274">
        <f>SUM(S22*F22)/H22</f>
        <v>7.0175438596491224</v>
      </c>
      <c r="N22" s="880">
        <v>70</v>
      </c>
      <c r="O22" s="81">
        <v>1.2</v>
      </c>
      <c r="P22" s="81">
        <v>0.4</v>
      </c>
      <c r="Q22" s="81">
        <v>16.8</v>
      </c>
      <c r="R22" s="81">
        <v>76.8</v>
      </c>
      <c r="S22" s="81">
        <v>8</v>
      </c>
      <c r="T22" s="104">
        <v>130</v>
      </c>
      <c r="U22" s="104">
        <v>114</v>
      </c>
    </row>
    <row r="23" spans="1:22" ht="19.5" customHeight="1" thickBot="1">
      <c r="A23" s="1124"/>
      <c r="B23" s="736" t="s">
        <v>76</v>
      </c>
      <c r="C23" s="548"/>
      <c r="D23" s="791"/>
      <c r="E23" s="792"/>
      <c r="F23" s="941">
        <f>SUM(F8,F14,F19,F22)</f>
        <v>595</v>
      </c>
      <c r="G23" s="840">
        <v>490</v>
      </c>
      <c r="H23" s="841">
        <f>SUM(H8:H22)</f>
        <v>2439</v>
      </c>
      <c r="I23" s="272">
        <f>SUM(O23*F23)/H23</f>
        <v>2.5273472734727345</v>
      </c>
      <c r="J23" s="795">
        <f t="shared" ref="J23:M23" si="0">SUM(J8:J22)</f>
        <v>15.373099415204678</v>
      </c>
      <c r="K23" s="795">
        <f t="shared" si="0"/>
        <v>65.323984962406001</v>
      </c>
      <c r="L23" s="795">
        <f t="shared" si="0"/>
        <v>443.65572263993317</v>
      </c>
      <c r="M23" s="795">
        <f t="shared" si="0"/>
        <v>8.1908771929824553</v>
      </c>
      <c r="N23" s="843"/>
      <c r="O23" s="154">
        <f t="shared" ref="O23:S23" si="1">SUM(O8:O22)</f>
        <v>10.36</v>
      </c>
      <c r="P23" s="154">
        <f t="shared" si="1"/>
        <v>13.520000000000001</v>
      </c>
      <c r="Q23" s="154">
        <f t="shared" si="1"/>
        <v>62.599999999999994</v>
      </c>
      <c r="R23" s="154">
        <f t="shared" si="1"/>
        <v>414.40000000000003</v>
      </c>
      <c r="S23" s="154">
        <f t="shared" si="1"/>
        <v>9.17</v>
      </c>
      <c r="U23" s="154"/>
    </row>
    <row r="24" spans="1:22" ht="19.5" customHeight="1" thickBot="1">
      <c r="A24" s="496" t="s">
        <v>16</v>
      </c>
      <c r="B24" s="1008" t="s">
        <v>98</v>
      </c>
      <c r="C24" s="686"/>
      <c r="D24" s="657">
        <f>SUM(F24*T24)/H24</f>
        <v>166</v>
      </c>
      <c r="E24" s="249">
        <f>SUM(F24*U24)/H24</f>
        <v>166</v>
      </c>
      <c r="F24" s="937">
        <v>166</v>
      </c>
      <c r="G24" s="683">
        <v>160</v>
      </c>
      <c r="H24" s="844">
        <v>180</v>
      </c>
      <c r="I24" s="272">
        <f>SUM(O24*F24)/H24</f>
        <v>8.299999999999999E-2</v>
      </c>
      <c r="J24" s="273">
        <f>SUM(P24*F24)/H24</f>
        <v>0</v>
      </c>
      <c r="K24" s="273">
        <f>SUM(Q24*F24)/H24</f>
        <v>16.766000000000002</v>
      </c>
      <c r="L24" s="273">
        <f>SUM(R24*F24)/H24</f>
        <v>70.088888888888889</v>
      </c>
      <c r="M24" s="274">
        <f>SUM(S24*F24)/H24</f>
        <v>3.3200000000000003</v>
      </c>
      <c r="N24" s="843">
        <v>83</v>
      </c>
      <c r="O24" s="73">
        <v>0.09</v>
      </c>
      <c r="P24" s="73">
        <v>0</v>
      </c>
      <c r="Q24" s="73">
        <v>18.18</v>
      </c>
      <c r="R24" s="73">
        <v>76</v>
      </c>
      <c r="S24" s="73">
        <v>3.6</v>
      </c>
      <c r="T24" s="104">
        <v>180</v>
      </c>
      <c r="U24" s="104">
        <v>180</v>
      </c>
      <c r="V24" s="73">
        <v>180</v>
      </c>
    </row>
    <row r="25" spans="1:22" ht="19.5" customHeight="1">
      <c r="A25" s="1017"/>
      <c r="B25" s="1011" t="s">
        <v>177</v>
      </c>
      <c r="C25" s="5"/>
      <c r="T25" s="104"/>
      <c r="U25" s="104"/>
    </row>
    <row r="26" spans="1:22" ht="19.5" customHeight="1">
      <c r="A26" s="1120" t="s">
        <v>18</v>
      </c>
      <c r="B26" s="884" t="s">
        <v>244</v>
      </c>
      <c r="C26" s="1018" t="s">
        <v>41</v>
      </c>
      <c r="D26" s="669">
        <v>70</v>
      </c>
      <c r="E26" s="669">
        <v>50</v>
      </c>
      <c r="F26" s="680">
        <v>250</v>
      </c>
      <c r="G26" s="680"/>
      <c r="H26" s="665"/>
      <c r="I26" s="669">
        <v>1.99</v>
      </c>
      <c r="J26" s="669">
        <v>5.1100000000000003</v>
      </c>
      <c r="K26" s="669">
        <v>16.920000000000002</v>
      </c>
      <c r="L26" s="669">
        <v>121.75</v>
      </c>
      <c r="M26" s="669">
        <v>7.53</v>
      </c>
      <c r="N26" s="776">
        <v>53</v>
      </c>
      <c r="O26" s="121">
        <v>5.49</v>
      </c>
      <c r="P26" s="121">
        <v>5.26</v>
      </c>
      <c r="Q26" s="121">
        <v>16.3</v>
      </c>
      <c r="R26" s="121">
        <v>134.75</v>
      </c>
      <c r="S26" s="81">
        <v>5.81</v>
      </c>
      <c r="T26" s="104"/>
      <c r="U26" s="104"/>
    </row>
    <row r="27" spans="1:22" ht="19.5" customHeight="1">
      <c r="A27" s="1120"/>
      <c r="B27" s="1012" t="s">
        <v>245</v>
      </c>
      <c r="C27" s="970" t="s">
        <v>338</v>
      </c>
      <c r="D27" s="669">
        <v>20</v>
      </c>
      <c r="E27" s="669">
        <v>18</v>
      </c>
      <c r="F27" s="680"/>
      <c r="G27" s="680"/>
      <c r="H27" s="665"/>
      <c r="I27" s="669"/>
      <c r="J27" s="669"/>
      <c r="K27" s="669"/>
      <c r="L27" s="669"/>
      <c r="M27" s="669"/>
      <c r="N27" s="776"/>
      <c r="O27" s="81"/>
      <c r="P27" s="81"/>
      <c r="Q27" s="81"/>
      <c r="R27" s="81"/>
      <c r="S27" s="81"/>
      <c r="T27" s="121">
        <v>70</v>
      </c>
      <c r="U27" s="121">
        <v>50</v>
      </c>
    </row>
    <row r="28" spans="1:22" ht="19.5" customHeight="1">
      <c r="A28" s="1120"/>
      <c r="B28" s="1012"/>
      <c r="C28" s="970" t="s">
        <v>42</v>
      </c>
      <c r="D28" s="669">
        <v>25</v>
      </c>
      <c r="E28" s="669">
        <v>15</v>
      </c>
      <c r="F28" s="680"/>
      <c r="G28" s="680"/>
      <c r="H28" s="665"/>
      <c r="I28" s="669"/>
      <c r="J28" s="669"/>
      <c r="K28" s="669"/>
      <c r="L28" s="669"/>
      <c r="M28" s="669"/>
      <c r="N28" s="776"/>
      <c r="O28" s="81"/>
      <c r="P28" s="81"/>
      <c r="Q28" s="81"/>
      <c r="R28" s="81"/>
      <c r="S28" s="81"/>
      <c r="T28" s="121">
        <v>25</v>
      </c>
      <c r="U28" s="121">
        <v>15</v>
      </c>
    </row>
    <row r="29" spans="1:22" ht="19.5" customHeight="1">
      <c r="A29" s="1120"/>
      <c r="B29" s="884"/>
      <c r="C29" s="970" t="s">
        <v>299</v>
      </c>
      <c r="D29" s="669">
        <v>15</v>
      </c>
      <c r="E29" s="669">
        <v>10</v>
      </c>
      <c r="F29" s="680"/>
      <c r="G29" s="680"/>
      <c r="H29" s="665"/>
      <c r="I29" s="669"/>
      <c r="J29" s="669"/>
      <c r="K29" s="669"/>
      <c r="L29" s="669"/>
      <c r="M29" s="669"/>
      <c r="N29" s="776"/>
      <c r="O29" s="81"/>
      <c r="P29" s="81"/>
      <c r="Q29" s="81"/>
      <c r="R29" s="81"/>
      <c r="S29" s="81"/>
      <c r="T29" s="121">
        <v>15</v>
      </c>
      <c r="U29" s="121">
        <v>10</v>
      </c>
    </row>
    <row r="30" spans="1:22" ht="19.5" customHeight="1">
      <c r="A30" s="1120"/>
      <c r="B30" s="1012"/>
      <c r="C30" s="970" t="s">
        <v>301</v>
      </c>
      <c r="D30" s="669">
        <v>5</v>
      </c>
      <c r="E30" s="669">
        <v>5</v>
      </c>
      <c r="F30" s="680"/>
      <c r="G30" s="680"/>
      <c r="H30" s="665"/>
      <c r="I30" s="669"/>
      <c r="J30" s="669"/>
      <c r="K30" s="669"/>
      <c r="L30" s="669"/>
      <c r="M30" s="669"/>
      <c r="N30" s="776"/>
      <c r="O30" s="81"/>
      <c r="P30" s="81"/>
      <c r="Q30" s="81"/>
      <c r="R30" s="81"/>
      <c r="S30" s="81"/>
      <c r="T30" s="121">
        <v>5</v>
      </c>
      <c r="U30" s="121">
        <v>5</v>
      </c>
    </row>
    <row r="31" spans="1:22" ht="19.5" customHeight="1">
      <c r="A31" s="1120"/>
      <c r="B31" s="1013"/>
      <c r="C31" s="970" t="s">
        <v>165</v>
      </c>
      <c r="D31" s="669">
        <v>175</v>
      </c>
      <c r="E31" s="669">
        <v>190</v>
      </c>
      <c r="F31" s="680"/>
      <c r="G31" s="680"/>
      <c r="H31" s="665"/>
      <c r="I31" s="669"/>
      <c r="J31" s="669"/>
      <c r="K31" s="669"/>
      <c r="L31" s="669"/>
      <c r="M31" s="669"/>
      <c r="N31" s="776"/>
      <c r="O31" s="81"/>
      <c r="P31" s="81"/>
      <c r="Q31" s="81"/>
      <c r="R31" s="81"/>
      <c r="S31" s="81"/>
      <c r="T31" s="104"/>
      <c r="U31" s="104"/>
    </row>
    <row r="32" spans="1:22" ht="19.5" customHeight="1">
      <c r="A32" s="1120"/>
      <c r="B32" s="1066" t="s">
        <v>373</v>
      </c>
      <c r="C32" s="6" t="s">
        <v>374</v>
      </c>
      <c r="D32" s="255"/>
      <c r="E32" s="16"/>
      <c r="F32" s="1063"/>
      <c r="G32" s="20">
        <v>30</v>
      </c>
      <c r="H32" s="71">
        <v>1000</v>
      </c>
      <c r="I32" s="276">
        <v>3.73</v>
      </c>
      <c r="J32" s="276">
        <v>0.47</v>
      </c>
      <c r="K32" s="276">
        <v>22.82</v>
      </c>
      <c r="L32" s="276">
        <v>110.86</v>
      </c>
      <c r="M32" s="313">
        <v>0</v>
      </c>
      <c r="N32" s="7"/>
      <c r="O32" s="81"/>
      <c r="P32" s="81"/>
      <c r="Q32" s="81"/>
      <c r="R32" s="81"/>
      <c r="S32" s="81"/>
      <c r="T32" s="104"/>
      <c r="U32" s="104"/>
    </row>
    <row r="33" spans="1:21" ht="19.5" customHeight="1">
      <c r="A33" s="1120"/>
      <c r="B33" s="1067" t="s">
        <v>375</v>
      </c>
      <c r="C33" s="6" t="s">
        <v>61</v>
      </c>
      <c r="D33" s="255">
        <v>56.25</v>
      </c>
      <c r="E33" s="255">
        <v>47.25</v>
      </c>
      <c r="F33" s="251"/>
      <c r="G33" s="1061">
        <f>SUM(G32)</f>
        <v>30</v>
      </c>
      <c r="H33" s="71">
        <v>1000</v>
      </c>
      <c r="I33" s="16"/>
      <c r="J33" s="16"/>
      <c r="K33" s="16"/>
      <c r="L33" s="16"/>
      <c r="M33" s="16"/>
      <c r="N33" s="7"/>
      <c r="O33" s="81"/>
      <c r="P33" s="81"/>
      <c r="Q33" s="81"/>
      <c r="R33" s="81"/>
      <c r="S33" s="81"/>
      <c r="T33" s="104"/>
      <c r="U33" s="104"/>
    </row>
    <row r="34" spans="1:21" ht="19.5" customHeight="1">
      <c r="A34" s="1120"/>
      <c r="B34" s="1177" t="s">
        <v>304</v>
      </c>
      <c r="C34" s="680"/>
      <c r="D34" s="669"/>
      <c r="E34" s="669"/>
      <c r="F34" s="680"/>
      <c r="G34" s="680">
        <v>200</v>
      </c>
      <c r="H34" s="665"/>
      <c r="I34" s="669">
        <v>3.62</v>
      </c>
      <c r="J34" s="669">
        <v>4.34</v>
      </c>
      <c r="K34" s="669">
        <v>11.67</v>
      </c>
      <c r="L34" s="669">
        <v>97.4</v>
      </c>
      <c r="M34" s="669">
        <v>1.75</v>
      </c>
      <c r="N34" s="776">
        <v>58</v>
      </c>
      <c r="O34" s="121">
        <v>27.53</v>
      </c>
      <c r="P34" s="121">
        <v>7.47</v>
      </c>
      <c r="Q34" s="121">
        <v>21.95</v>
      </c>
      <c r="R34" s="121">
        <v>265</v>
      </c>
      <c r="S34" s="73">
        <v>8.9700000000000006</v>
      </c>
      <c r="T34" s="104"/>
      <c r="U34" s="104"/>
    </row>
    <row r="35" spans="1:21" ht="19.5" customHeight="1">
      <c r="A35" s="1120"/>
      <c r="B35" s="1177"/>
      <c r="C35" s="680" t="s">
        <v>56</v>
      </c>
      <c r="D35" s="254">
        <v>4.8</v>
      </c>
      <c r="E35" s="254">
        <v>4</v>
      </c>
      <c r="T35" s="121">
        <v>175</v>
      </c>
      <c r="U35" s="121">
        <v>129</v>
      </c>
    </row>
    <row r="36" spans="1:21" ht="19.5" customHeight="1">
      <c r="A36" s="1120"/>
      <c r="B36" s="1177"/>
      <c r="C36" s="680" t="s">
        <v>42</v>
      </c>
      <c r="D36" s="254">
        <v>80</v>
      </c>
      <c r="E36" s="254">
        <v>64</v>
      </c>
      <c r="T36" s="121">
        <v>180</v>
      </c>
      <c r="U36" s="121">
        <v>135</v>
      </c>
    </row>
    <row r="37" spans="1:21" ht="19.5" customHeight="1">
      <c r="A37" s="1120"/>
      <c r="B37" s="1177"/>
      <c r="C37" s="680" t="s">
        <v>248</v>
      </c>
      <c r="D37" s="254">
        <v>4</v>
      </c>
      <c r="E37" s="254">
        <v>4</v>
      </c>
      <c r="T37" s="121">
        <v>20</v>
      </c>
      <c r="U37" s="121">
        <v>15</v>
      </c>
    </row>
    <row r="38" spans="1:21" ht="19.5" customHeight="1">
      <c r="A38" s="1120"/>
      <c r="B38" s="1177"/>
      <c r="C38" s="680" t="s">
        <v>82</v>
      </c>
      <c r="D38" s="254">
        <v>4</v>
      </c>
      <c r="E38" s="254">
        <v>4</v>
      </c>
      <c r="T38" s="121">
        <v>6</v>
      </c>
      <c r="U38" s="121">
        <v>6</v>
      </c>
    </row>
    <row r="39" spans="1:21" ht="19.5" customHeight="1">
      <c r="A39" s="1120"/>
      <c r="B39" s="1177"/>
      <c r="C39" s="680" t="s">
        <v>165</v>
      </c>
      <c r="D39" s="254">
        <v>110</v>
      </c>
      <c r="E39" s="254">
        <v>100</v>
      </c>
      <c r="T39" s="121"/>
      <c r="U39" s="121"/>
    </row>
    <row r="40" spans="1:21" ht="19.5" customHeight="1">
      <c r="A40" s="1120"/>
      <c r="B40" s="1177"/>
      <c r="C40" s="680" t="s">
        <v>34</v>
      </c>
      <c r="D40" s="254">
        <v>60</v>
      </c>
      <c r="E40" s="254">
        <v>60</v>
      </c>
      <c r="T40" s="121">
        <v>10</v>
      </c>
      <c r="U40" s="121">
        <v>10</v>
      </c>
    </row>
    <row r="41" spans="1:21" ht="19.5" customHeight="1" thickBot="1">
      <c r="A41" s="1120"/>
      <c r="B41" s="1178"/>
      <c r="C41" s="680" t="s">
        <v>36</v>
      </c>
      <c r="D41" s="254">
        <v>1</v>
      </c>
      <c r="E41" s="254">
        <v>1</v>
      </c>
      <c r="T41" s="121"/>
      <c r="U41" s="121"/>
    </row>
    <row r="42" spans="1:21" ht="19.5" customHeight="1" thickTop="1" thickBot="1">
      <c r="A42" s="1120"/>
      <c r="B42" s="975" t="s">
        <v>305</v>
      </c>
      <c r="C42" s="804"/>
      <c r="D42" s="275"/>
      <c r="E42" s="444"/>
      <c r="F42" s="970">
        <v>150</v>
      </c>
      <c r="G42" s="660">
        <v>120</v>
      </c>
      <c r="H42" s="659">
        <v>120</v>
      </c>
      <c r="I42" s="450">
        <v>2.29</v>
      </c>
      <c r="J42" s="451">
        <v>3.45</v>
      </c>
      <c r="K42" s="451">
        <v>18.399999999999999</v>
      </c>
      <c r="L42" s="451">
        <v>113.88</v>
      </c>
      <c r="M42" s="447">
        <v>16.8</v>
      </c>
      <c r="N42" s="660">
        <v>65</v>
      </c>
      <c r="T42" s="121"/>
      <c r="U42" s="121"/>
    </row>
    <row r="43" spans="1:21" ht="19.5" customHeight="1" thickTop="1" thickBot="1">
      <c r="A43" s="1120"/>
      <c r="B43" s="884" t="s">
        <v>306</v>
      </c>
      <c r="C43" s="973" t="s">
        <v>307</v>
      </c>
      <c r="D43" s="668">
        <v>50</v>
      </c>
      <c r="E43" s="444">
        <v>50</v>
      </c>
      <c r="F43" s="700">
        <f>SUM(F42)</f>
        <v>150</v>
      </c>
      <c r="G43" s="659"/>
      <c r="H43" s="837">
        <f>SUM(H42)</f>
        <v>120</v>
      </c>
      <c r="I43" s="854"/>
      <c r="J43" s="855"/>
      <c r="K43" s="855"/>
      <c r="L43" s="856"/>
      <c r="M43" s="448"/>
      <c r="N43" s="800"/>
      <c r="T43" s="121"/>
      <c r="U43" s="121"/>
    </row>
    <row r="44" spans="1:21" ht="19.5" customHeight="1" thickBot="1">
      <c r="A44" s="1120"/>
      <c r="B44" s="884"/>
      <c r="C44" s="974" t="s">
        <v>37</v>
      </c>
      <c r="D44" s="668">
        <v>150</v>
      </c>
      <c r="E44" s="444">
        <v>150</v>
      </c>
      <c r="F44" s="700"/>
      <c r="G44" s="659"/>
      <c r="H44" s="837"/>
      <c r="I44" s="854"/>
      <c r="J44" s="855"/>
      <c r="K44" s="855"/>
      <c r="L44" s="856"/>
      <c r="M44" s="448"/>
      <c r="N44" s="800"/>
      <c r="T44" s="121"/>
      <c r="U44" s="121"/>
    </row>
    <row r="45" spans="1:21" ht="19.5" customHeight="1" thickBot="1">
      <c r="A45" s="1120"/>
      <c r="B45" s="886"/>
      <c r="C45" s="452" t="s">
        <v>75</v>
      </c>
      <c r="D45" s="668">
        <v>6.25</v>
      </c>
      <c r="E45" s="444">
        <v>6.25</v>
      </c>
      <c r="F45" s="700">
        <f>SUM(F42)</f>
        <v>150</v>
      </c>
      <c r="G45" s="659"/>
      <c r="H45" s="837">
        <f>SUM(H43)</f>
        <v>120</v>
      </c>
      <c r="I45" s="312"/>
      <c r="J45" s="313"/>
      <c r="K45" s="313"/>
      <c r="L45" s="362"/>
      <c r="M45" s="363"/>
      <c r="N45" s="660"/>
      <c r="T45" s="121"/>
      <c r="U45" s="121"/>
    </row>
    <row r="46" spans="1:21" ht="19.5" customHeight="1" thickBot="1">
      <c r="A46" s="1120"/>
      <c r="B46" s="505" t="s">
        <v>242</v>
      </c>
      <c r="C46" s="552"/>
      <c r="D46" s="614"/>
      <c r="E46" s="615"/>
      <c r="F46" s="944">
        <v>160</v>
      </c>
      <c r="G46" s="660">
        <v>120</v>
      </c>
      <c r="H46" s="837"/>
      <c r="I46" s="546">
        <v>10.28</v>
      </c>
      <c r="J46" s="547">
        <v>8.27</v>
      </c>
      <c r="K46" s="547">
        <v>2.64</v>
      </c>
      <c r="L46" s="547">
        <v>126</v>
      </c>
      <c r="M46" s="547">
        <v>0.4</v>
      </c>
      <c r="N46" s="875">
        <v>26</v>
      </c>
      <c r="T46" s="121"/>
      <c r="U46" s="121"/>
    </row>
    <row r="47" spans="1:21" ht="19.5" customHeight="1" thickBot="1">
      <c r="A47" s="1120"/>
      <c r="B47" s="505" t="s">
        <v>243</v>
      </c>
      <c r="C47" s="552" t="s">
        <v>246</v>
      </c>
      <c r="D47" s="614">
        <v>175</v>
      </c>
      <c r="E47" s="615">
        <v>129</v>
      </c>
      <c r="F47" s="934"/>
      <c r="G47" s="659"/>
      <c r="H47" s="837"/>
      <c r="I47" s="657"/>
      <c r="J47" s="669"/>
      <c r="K47" s="669"/>
      <c r="L47" s="669"/>
      <c r="M47" s="819"/>
      <c r="N47" s="875"/>
      <c r="T47" s="121"/>
      <c r="U47" s="121"/>
    </row>
    <row r="48" spans="1:21" ht="19.5" customHeight="1" thickBot="1">
      <c r="A48" s="1120"/>
      <c r="B48" s="505"/>
      <c r="C48" s="552" t="s">
        <v>42</v>
      </c>
      <c r="D48" s="614">
        <v>19</v>
      </c>
      <c r="E48" s="615">
        <v>15</v>
      </c>
      <c r="F48" s="934"/>
      <c r="G48" s="659"/>
      <c r="H48" s="837"/>
      <c r="I48" s="657"/>
      <c r="J48" s="669"/>
      <c r="K48" s="669"/>
      <c r="L48" s="669"/>
      <c r="M48" s="819"/>
      <c r="N48" s="875"/>
      <c r="T48" s="121"/>
      <c r="U48" s="121"/>
    </row>
    <row r="49" spans="1:21" ht="19.5" customHeight="1" thickBot="1">
      <c r="A49" s="1120"/>
      <c r="B49" s="505"/>
      <c r="C49" s="552" t="s">
        <v>247</v>
      </c>
      <c r="D49" s="614">
        <v>17</v>
      </c>
      <c r="E49" s="615">
        <v>14</v>
      </c>
      <c r="F49" s="934"/>
      <c r="G49" s="659"/>
      <c r="H49" s="837"/>
      <c r="I49" s="657"/>
      <c r="J49" s="669"/>
      <c r="K49" s="669"/>
      <c r="L49" s="669"/>
      <c r="M49" s="819"/>
      <c r="N49" s="875"/>
      <c r="T49" s="121"/>
      <c r="U49" s="121"/>
    </row>
    <row r="50" spans="1:21" ht="19.5" customHeight="1" thickBot="1">
      <c r="A50" s="1120"/>
      <c r="B50" s="505"/>
      <c r="C50" s="552" t="s">
        <v>229</v>
      </c>
      <c r="D50" s="614">
        <v>6</v>
      </c>
      <c r="E50" s="615">
        <v>6</v>
      </c>
      <c r="F50" s="934"/>
      <c r="G50" s="659"/>
      <c r="H50" s="837"/>
      <c r="I50" s="657"/>
      <c r="J50" s="669"/>
      <c r="K50" s="669"/>
      <c r="L50" s="669"/>
      <c r="M50" s="819"/>
      <c r="N50" s="875"/>
      <c r="T50" s="121"/>
      <c r="U50" s="121"/>
    </row>
    <row r="51" spans="1:21" ht="19.5" customHeight="1" thickBot="1">
      <c r="A51" s="1120"/>
      <c r="B51" s="505"/>
      <c r="C51" s="552" t="s">
        <v>75</v>
      </c>
      <c r="D51" s="614">
        <v>5</v>
      </c>
      <c r="E51" s="615">
        <v>5</v>
      </c>
      <c r="F51" s="934"/>
      <c r="G51" s="659"/>
      <c r="H51" s="837"/>
      <c r="I51" s="657"/>
      <c r="J51" s="669"/>
      <c r="K51" s="669"/>
      <c r="L51" s="669"/>
      <c r="M51" s="819"/>
      <c r="N51" s="875"/>
      <c r="T51" s="121"/>
      <c r="U51" s="121"/>
    </row>
    <row r="52" spans="1:21" ht="19.5" customHeight="1" thickBot="1">
      <c r="A52" s="1120"/>
      <c r="B52" s="505"/>
      <c r="C52" s="552" t="s">
        <v>248</v>
      </c>
      <c r="D52" s="614">
        <v>4</v>
      </c>
      <c r="E52" s="615">
        <v>4</v>
      </c>
      <c r="F52" s="934"/>
      <c r="G52" s="659"/>
      <c r="H52" s="837"/>
      <c r="I52" s="657"/>
      <c r="J52" s="669"/>
      <c r="K52" s="669"/>
      <c r="L52" s="669"/>
      <c r="M52" s="819"/>
      <c r="N52" s="875"/>
      <c r="T52" s="121"/>
      <c r="U52" s="121"/>
    </row>
    <row r="53" spans="1:21" ht="19.5" customHeight="1" thickBot="1">
      <c r="A53" s="1120"/>
      <c r="B53" s="850"/>
      <c r="C53" s="552" t="s">
        <v>249</v>
      </c>
      <c r="D53" s="614">
        <v>53</v>
      </c>
      <c r="E53" s="615">
        <v>53</v>
      </c>
      <c r="F53" s="935"/>
      <c r="G53" s="836"/>
      <c r="H53" s="837"/>
      <c r="I53" s="668"/>
      <c r="J53" s="669"/>
      <c r="K53" s="669"/>
      <c r="L53" s="669"/>
      <c r="M53" s="670"/>
      <c r="N53" s="875"/>
      <c r="T53" s="104"/>
      <c r="U53" s="104"/>
    </row>
    <row r="54" spans="1:21" ht="19.5" customHeight="1">
      <c r="A54" s="1120"/>
      <c r="B54" s="1179" t="s">
        <v>367</v>
      </c>
      <c r="C54" s="694"/>
      <c r="D54" s="657"/>
      <c r="E54" s="249"/>
      <c r="F54" s="680">
        <v>60</v>
      </c>
      <c r="G54" s="660">
        <v>40</v>
      </c>
      <c r="H54" s="837"/>
      <c r="I54" s="387">
        <v>0.56000000000000005</v>
      </c>
      <c r="J54" s="284">
        <v>3.66</v>
      </c>
      <c r="K54" s="284">
        <v>0.54</v>
      </c>
      <c r="L54" s="284">
        <v>56.33</v>
      </c>
      <c r="M54" s="284">
        <v>2.79</v>
      </c>
      <c r="N54" s="970">
        <v>100</v>
      </c>
      <c r="O54" s="81">
        <v>1</v>
      </c>
      <c r="P54" s="81">
        <v>0.4</v>
      </c>
      <c r="Q54" s="81">
        <v>2.2999999999999998</v>
      </c>
      <c r="R54" s="81">
        <v>21</v>
      </c>
      <c r="S54" s="81">
        <v>5</v>
      </c>
      <c r="T54" s="424">
        <v>55</v>
      </c>
      <c r="U54" s="425">
        <v>50</v>
      </c>
    </row>
    <row r="55" spans="1:21" ht="19.5" customHeight="1">
      <c r="A55" s="1120"/>
      <c r="B55" s="1180"/>
      <c r="C55" s="660" t="s">
        <v>72</v>
      </c>
      <c r="D55" s="669">
        <v>69.5</v>
      </c>
      <c r="E55" s="284">
        <v>55.8</v>
      </c>
      <c r="F55" s="700" t="e">
        <f>SUM(#REF!)</f>
        <v>#REF!</v>
      </c>
      <c r="G55" s="659"/>
      <c r="H55" s="659">
        <v>50</v>
      </c>
      <c r="I55" s="388"/>
      <c r="J55" s="284"/>
      <c r="K55" s="284"/>
      <c r="L55" s="284"/>
      <c r="M55" s="314"/>
      <c r="N55" s="660"/>
      <c r="O55" s="81"/>
      <c r="P55" s="81"/>
      <c r="Q55" s="81"/>
      <c r="R55" s="81"/>
      <c r="S55" s="81"/>
      <c r="T55" s="424"/>
      <c r="U55" s="425"/>
    </row>
    <row r="56" spans="1:21" ht="19.5" customHeight="1">
      <c r="A56" s="1120"/>
      <c r="B56" s="1180"/>
      <c r="C56" s="660" t="s">
        <v>73</v>
      </c>
      <c r="D56" s="669">
        <v>1.8</v>
      </c>
      <c r="E56" s="284">
        <v>1.8</v>
      </c>
      <c r="F56" s="700" t="e">
        <f>SUM(#REF!)</f>
        <v>#REF!</v>
      </c>
      <c r="G56" s="659"/>
      <c r="H56" s="659">
        <v>50</v>
      </c>
      <c r="I56" s="388"/>
      <c r="J56" s="284"/>
      <c r="K56" s="284"/>
      <c r="L56" s="284"/>
      <c r="M56" s="314"/>
      <c r="N56" s="660"/>
      <c r="O56" s="81"/>
      <c r="P56" s="81"/>
      <c r="Q56" s="81"/>
      <c r="R56" s="81"/>
      <c r="S56" s="81"/>
      <c r="T56" s="424"/>
      <c r="U56" s="425"/>
    </row>
    <row r="57" spans="1:21" ht="19.5" customHeight="1">
      <c r="A57" s="1120"/>
      <c r="B57" s="1180"/>
      <c r="C57" s="660" t="s">
        <v>92</v>
      </c>
      <c r="D57" s="669">
        <v>4.2</v>
      </c>
      <c r="E57" s="284">
        <v>4.2</v>
      </c>
      <c r="F57" s="700" t="e">
        <f>SUM(#REF!)</f>
        <v>#REF!</v>
      </c>
      <c r="G57" s="659"/>
      <c r="H57" s="659">
        <v>50</v>
      </c>
      <c r="I57" s="388"/>
      <c r="J57" s="284"/>
      <c r="K57" s="284"/>
      <c r="L57" s="284"/>
      <c r="M57" s="314"/>
      <c r="N57" s="660"/>
      <c r="O57" s="81"/>
      <c r="P57" s="81"/>
      <c r="Q57" s="81"/>
      <c r="R57" s="81"/>
      <c r="S57" s="81"/>
      <c r="T57" s="424"/>
      <c r="U57" s="425"/>
    </row>
    <row r="58" spans="1:21" ht="19.5" customHeight="1">
      <c r="A58" s="1120"/>
      <c r="B58" s="887" t="s">
        <v>70</v>
      </c>
      <c r="C58" s="663"/>
      <c r="D58" s="657"/>
      <c r="E58" s="249"/>
      <c r="F58" s="944">
        <v>50</v>
      </c>
      <c r="G58" s="660">
        <v>30</v>
      </c>
      <c r="H58" s="837">
        <v>40</v>
      </c>
      <c r="I58" s="275">
        <f>SUM(O58*F58)/H58</f>
        <v>3.0625000000000004</v>
      </c>
      <c r="J58" s="276">
        <f>SUM(P58*F58)/H58</f>
        <v>0.1</v>
      </c>
      <c r="K58" s="276">
        <f>SUM(Q58*F58)/H58</f>
        <v>9.4375</v>
      </c>
      <c r="L58" s="276">
        <f>SUM(R58*F58)/H58</f>
        <v>18.274999999999999</v>
      </c>
      <c r="M58" s="277">
        <f>SUM(S58*F58)/H58</f>
        <v>0</v>
      </c>
      <c r="N58" s="875">
        <v>3</v>
      </c>
      <c r="O58" s="102">
        <v>2.4500000000000002</v>
      </c>
      <c r="P58" s="102">
        <v>0.08</v>
      </c>
      <c r="Q58" s="102">
        <v>7.55</v>
      </c>
      <c r="R58" s="102">
        <v>14.62</v>
      </c>
      <c r="S58" s="89">
        <v>0</v>
      </c>
      <c r="T58" s="104">
        <v>40</v>
      </c>
      <c r="U58" s="104">
        <v>40</v>
      </c>
    </row>
    <row r="59" spans="1:21" ht="19.5" customHeight="1">
      <c r="A59" s="1120"/>
      <c r="B59" s="728" t="s">
        <v>273</v>
      </c>
      <c r="C59" s="731"/>
      <c r="D59" s="725"/>
      <c r="E59" s="725"/>
      <c r="F59" s="680">
        <v>180</v>
      </c>
      <c r="G59" s="680">
        <v>150</v>
      </c>
      <c r="H59" s="732">
        <v>180</v>
      </c>
      <c r="I59" s="279">
        <v>0.4</v>
      </c>
      <c r="J59" s="280">
        <v>0</v>
      </c>
      <c r="K59" s="280">
        <v>24.38</v>
      </c>
      <c r="L59" s="280">
        <v>60</v>
      </c>
      <c r="M59" s="281">
        <v>40</v>
      </c>
      <c r="N59" s="730">
        <v>80</v>
      </c>
      <c r="O59" s="121">
        <v>0.4</v>
      </c>
      <c r="P59" s="121">
        <v>0.02</v>
      </c>
      <c r="Q59" s="121">
        <v>24.38</v>
      </c>
      <c r="R59" s="121">
        <v>102</v>
      </c>
      <c r="S59" s="89">
        <v>0.36</v>
      </c>
      <c r="T59" s="104"/>
      <c r="U59" s="104"/>
    </row>
    <row r="60" spans="1:21" ht="19.5" customHeight="1">
      <c r="A60" s="1120"/>
      <c r="B60" s="728"/>
      <c r="C60" s="729" t="s">
        <v>90</v>
      </c>
      <c r="D60" s="669">
        <v>0.18</v>
      </c>
      <c r="E60" s="284">
        <v>0.18</v>
      </c>
      <c r="F60" s="665">
        <f>SUM(F59)</f>
        <v>180</v>
      </c>
      <c r="G60" s="680"/>
      <c r="H60" s="732">
        <v>180</v>
      </c>
      <c r="I60" s="346"/>
      <c r="J60" s="347"/>
      <c r="K60" s="347"/>
      <c r="L60" s="347"/>
      <c r="M60" s="348"/>
      <c r="N60" s="730"/>
      <c r="O60" s="81"/>
      <c r="P60" s="81"/>
      <c r="Q60" s="81"/>
      <c r="R60" s="81"/>
      <c r="S60" s="89"/>
      <c r="T60" s="121">
        <v>0.18</v>
      </c>
      <c r="U60" s="121">
        <v>0.18</v>
      </c>
    </row>
    <row r="61" spans="1:21" ht="19.5" customHeight="1">
      <c r="A61" s="1120"/>
      <c r="B61" s="728"/>
      <c r="C61" s="729" t="s">
        <v>71</v>
      </c>
      <c r="D61" s="669">
        <v>154</v>
      </c>
      <c r="E61" s="284">
        <v>154</v>
      </c>
      <c r="F61" s="665">
        <f>SUM(F59)</f>
        <v>180</v>
      </c>
      <c r="G61" s="680"/>
      <c r="H61" s="732">
        <v>180</v>
      </c>
      <c r="I61" s="346"/>
      <c r="J61" s="347"/>
      <c r="K61" s="347"/>
      <c r="L61" s="347"/>
      <c r="M61" s="348"/>
      <c r="N61" s="730"/>
      <c r="O61" s="81"/>
    </row>
    <row r="62" spans="1:21" ht="19.5" customHeight="1">
      <c r="A62" s="1120"/>
      <c r="B62" s="755"/>
      <c r="C62" s="731" t="s">
        <v>274</v>
      </c>
      <c r="D62" s="669">
        <v>40</v>
      </c>
      <c r="E62" s="284">
        <v>36</v>
      </c>
      <c r="F62" s="665">
        <f>SUM(F59)</f>
        <v>180</v>
      </c>
      <c r="G62" s="680"/>
      <c r="H62" s="732">
        <v>180</v>
      </c>
      <c r="I62" s="751"/>
      <c r="J62" s="341"/>
      <c r="K62" s="341"/>
      <c r="L62" s="341"/>
      <c r="M62" s="348"/>
      <c r="N62" s="730"/>
      <c r="O62" s="102"/>
    </row>
    <row r="63" spans="1:21" ht="19.5" customHeight="1" thickBot="1">
      <c r="A63" s="1120"/>
      <c r="B63" s="755"/>
      <c r="C63" s="731" t="s">
        <v>73</v>
      </c>
      <c r="D63" s="669">
        <v>15</v>
      </c>
      <c r="E63" s="284">
        <v>15</v>
      </c>
      <c r="F63" s="665">
        <f>SUM(F59)</f>
        <v>180</v>
      </c>
      <c r="G63" s="680"/>
      <c r="H63" s="732">
        <v>180</v>
      </c>
      <c r="I63" s="751"/>
      <c r="J63" s="341"/>
      <c r="K63" s="341"/>
      <c r="L63" s="341"/>
      <c r="M63" s="348"/>
      <c r="N63" s="730"/>
      <c r="O63" s="430"/>
    </row>
    <row r="64" spans="1:21" ht="19.5" customHeight="1" thickBot="1">
      <c r="A64" s="1110"/>
      <c r="B64" s="736" t="s">
        <v>76</v>
      </c>
      <c r="C64" s="548"/>
      <c r="D64" s="791"/>
      <c r="E64" s="792"/>
      <c r="F64" s="941">
        <v>850</v>
      </c>
      <c r="G64" s="840">
        <v>660</v>
      </c>
      <c r="H64" s="841">
        <f t="shared" ref="H64:M64" si="2">SUM(H42:H63)</f>
        <v>1450</v>
      </c>
      <c r="I64" s="795">
        <f t="shared" si="2"/>
        <v>16.592500000000001</v>
      </c>
      <c r="J64" s="795">
        <f t="shared" si="2"/>
        <v>15.479999999999999</v>
      </c>
      <c r="K64" s="795">
        <f t="shared" si="2"/>
        <v>55.397499999999994</v>
      </c>
      <c r="L64" s="795">
        <f t="shared" si="2"/>
        <v>374.48499999999996</v>
      </c>
      <c r="M64" s="795">
        <f t="shared" si="2"/>
        <v>59.989999999999995</v>
      </c>
      <c r="N64" s="677"/>
      <c r="O64" s="154"/>
    </row>
    <row r="65" spans="1:22" ht="19.5" customHeight="1">
      <c r="A65" s="1111" t="s">
        <v>19</v>
      </c>
      <c r="B65" s="989" t="s">
        <v>27</v>
      </c>
      <c r="C65" s="799"/>
      <c r="D65" s="439"/>
      <c r="E65" s="440"/>
      <c r="F65" s="882">
        <v>200</v>
      </c>
      <c r="G65" s="800">
        <v>150</v>
      </c>
      <c r="H65" s="848">
        <v>200</v>
      </c>
      <c r="I65" s="272">
        <v>2.73</v>
      </c>
      <c r="J65" s="273">
        <v>12.35</v>
      </c>
      <c r="K65" s="273">
        <v>16.88</v>
      </c>
      <c r="L65" s="273">
        <v>189.6</v>
      </c>
      <c r="M65" s="274">
        <v>20.5</v>
      </c>
      <c r="N65" s="800">
        <v>57</v>
      </c>
      <c r="O65" s="87">
        <v>0.45</v>
      </c>
      <c r="R65" s="6"/>
      <c r="S65" s="6"/>
      <c r="T65" s="6"/>
      <c r="U65" s="6"/>
      <c r="V65" s="6"/>
    </row>
    <row r="66" spans="1:22" ht="19.5" customHeight="1">
      <c r="A66" s="1112"/>
      <c r="B66" s="991"/>
      <c r="C66" s="663" t="s">
        <v>41</v>
      </c>
      <c r="D66" s="657">
        <v>80</v>
      </c>
      <c r="E66" s="249">
        <v>71</v>
      </c>
      <c r="F66" s="833">
        <f>SUM(F65)</f>
        <v>200</v>
      </c>
      <c r="G66" s="834"/>
      <c r="H66" s="848">
        <v>200</v>
      </c>
      <c r="I66" s="387"/>
      <c r="J66" s="284"/>
      <c r="K66" s="284"/>
      <c r="L66" s="866"/>
      <c r="M66" s="867"/>
      <c r="N66" s="660"/>
      <c r="O66" s="87"/>
      <c r="R66" s="6"/>
      <c r="S66" s="6"/>
      <c r="T66" s="6"/>
      <c r="U66" s="6"/>
      <c r="V66" s="6"/>
    </row>
    <row r="67" spans="1:22" ht="19.5" customHeight="1">
      <c r="A67" s="1112"/>
      <c r="B67" s="991"/>
      <c r="C67" s="663" t="s">
        <v>44</v>
      </c>
      <c r="D67" s="657">
        <v>60</v>
      </c>
      <c r="E67" s="249">
        <v>40</v>
      </c>
      <c r="F67" s="833">
        <f>SUM(F65)</f>
        <v>200</v>
      </c>
      <c r="G67" s="834"/>
      <c r="H67" s="848">
        <v>200</v>
      </c>
      <c r="I67" s="387"/>
      <c r="J67" s="284"/>
      <c r="K67" s="284"/>
      <c r="L67" s="866"/>
      <c r="M67" s="867"/>
      <c r="N67" s="660"/>
      <c r="O67" s="87"/>
      <c r="R67" s="6"/>
      <c r="S67" s="6"/>
      <c r="T67" s="6"/>
      <c r="U67" s="6"/>
      <c r="V67" s="6"/>
    </row>
    <row r="68" spans="1:22" ht="19.5" customHeight="1">
      <c r="A68" s="1112"/>
      <c r="B68" s="991"/>
      <c r="C68" s="663" t="s">
        <v>42</v>
      </c>
      <c r="D68" s="657">
        <v>20</v>
      </c>
      <c r="E68" s="249">
        <v>16</v>
      </c>
      <c r="F68" s="833">
        <f>SUM(F65)</f>
        <v>200</v>
      </c>
      <c r="G68" s="834"/>
      <c r="H68" s="848">
        <v>200</v>
      </c>
      <c r="I68" s="387"/>
      <c r="J68" s="284"/>
      <c r="K68" s="284"/>
      <c r="L68" s="866"/>
      <c r="M68" s="867"/>
      <c r="N68" s="660"/>
      <c r="O68" s="87"/>
      <c r="R68" s="6"/>
      <c r="S68" s="6"/>
      <c r="T68" s="6"/>
      <c r="U68" s="6"/>
      <c r="V68" s="6"/>
    </row>
    <row r="69" spans="1:22" ht="19.5" customHeight="1">
      <c r="A69" s="1112"/>
      <c r="B69" s="991"/>
      <c r="C69" s="663"/>
      <c r="D69" s="657"/>
      <c r="E69" s="249"/>
      <c r="F69" s="833"/>
      <c r="G69" s="834"/>
      <c r="H69" s="848"/>
      <c r="I69" s="387"/>
      <c r="J69" s="284"/>
      <c r="K69" s="284"/>
      <c r="L69" s="866"/>
      <c r="M69" s="867"/>
      <c r="N69" s="660"/>
      <c r="O69" s="87"/>
      <c r="R69" s="6"/>
      <c r="S69" s="6"/>
      <c r="T69" s="6"/>
      <c r="U69" s="6"/>
      <c r="V69" s="6"/>
    </row>
    <row r="70" spans="1:22" ht="19.5" customHeight="1">
      <c r="A70" s="1112"/>
      <c r="B70" s="991"/>
      <c r="C70" s="663"/>
      <c r="D70" s="657"/>
      <c r="E70" s="249"/>
      <c r="F70" s="833"/>
      <c r="G70" s="834"/>
      <c r="H70" s="848"/>
      <c r="I70" s="387"/>
      <c r="J70" s="284"/>
      <c r="K70" s="284"/>
      <c r="L70" s="866"/>
      <c r="M70" s="867"/>
      <c r="N70" s="660"/>
      <c r="O70" s="87"/>
      <c r="R70" s="6"/>
      <c r="S70" s="6"/>
      <c r="T70" s="6"/>
      <c r="U70" s="6"/>
      <c r="V70" s="6"/>
    </row>
    <row r="71" spans="1:22" ht="19.5" customHeight="1">
      <c r="A71" s="1112"/>
      <c r="B71" s="991"/>
      <c r="C71" s="663" t="s">
        <v>59</v>
      </c>
      <c r="D71" s="657">
        <v>40</v>
      </c>
      <c r="E71" s="249">
        <v>33</v>
      </c>
      <c r="F71" s="833">
        <f>SUM(F65)</f>
        <v>200</v>
      </c>
      <c r="G71" s="834"/>
      <c r="H71" s="848">
        <v>200</v>
      </c>
      <c r="I71" s="387"/>
      <c r="J71" s="284"/>
      <c r="K71" s="284"/>
      <c r="L71" s="866"/>
      <c r="M71" s="867"/>
      <c r="N71" s="660"/>
      <c r="O71" s="87"/>
      <c r="R71" s="6"/>
      <c r="S71" s="6"/>
      <c r="T71" s="6"/>
      <c r="U71" s="6"/>
      <c r="V71" s="6"/>
    </row>
    <row r="72" spans="1:22" ht="19.5" customHeight="1">
      <c r="A72" s="1112"/>
      <c r="B72" s="991"/>
      <c r="C72" s="663" t="s">
        <v>65</v>
      </c>
      <c r="D72" s="657">
        <v>40</v>
      </c>
      <c r="E72" s="249">
        <v>35</v>
      </c>
      <c r="F72" s="833">
        <f>SUM(F65)</f>
        <v>200</v>
      </c>
      <c r="G72" s="834"/>
      <c r="H72" s="848">
        <v>200</v>
      </c>
      <c r="I72" s="387"/>
      <c r="J72" s="284"/>
      <c r="K72" s="284"/>
      <c r="L72" s="866"/>
      <c r="M72" s="867"/>
      <c r="N72" s="660"/>
      <c r="O72" s="87"/>
      <c r="R72" s="6"/>
      <c r="S72" s="6"/>
      <c r="T72" s="6"/>
      <c r="U72" s="6"/>
      <c r="V72" s="6"/>
    </row>
    <row r="73" spans="1:22" ht="19.5" customHeight="1">
      <c r="A73" s="1112"/>
      <c r="B73" s="991"/>
      <c r="C73" s="663" t="s">
        <v>54</v>
      </c>
      <c r="D73" s="657">
        <v>10</v>
      </c>
      <c r="E73" s="249">
        <v>9</v>
      </c>
      <c r="F73" s="833">
        <f>SUM(F65)</f>
        <v>200</v>
      </c>
      <c r="G73" s="834"/>
      <c r="H73" s="848">
        <v>200</v>
      </c>
      <c r="I73" s="387"/>
      <c r="J73" s="284"/>
      <c r="K73" s="284"/>
      <c r="L73" s="866"/>
      <c r="M73" s="867"/>
      <c r="N73" s="660"/>
      <c r="O73" s="87"/>
      <c r="P73" s="87"/>
      <c r="Q73" s="87"/>
      <c r="R73" s="6"/>
      <c r="S73" s="6"/>
      <c r="T73" s="6"/>
      <c r="U73" s="6"/>
      <c r="V73" s="6"/>
    </row>
    <row r="74" spans="1:22" ht="19.5" customHeight="1">
      <c r="A74" s="1112"/>
      <c r="B74" s="991"/>
      <c r="C74" s="663" t="s">
        <v>66</v>
      </c>
      <c r="D74" s="657">
        <v>8</v>
      </c>
      <c r="E74" s="249">
        <v>5</v>
      </c>
      <c r="F74" s="833">
        <f>SUM(F65)</f>
        <v>200</v>
      </c>
      <c r="G74" s="834"/>
      <c r="H74" s="848">
        <v>200</v>
      </c>
      <c r="I74" s="387"/>
      <c r="J74" s="284"/>
      <c r="K74" s="284"/>
      <c r="L74" s="866"/>
      <c r="M74" s="867"/>
      <c r="N74" s="660"/>
      <c r="O74" s="87">
        <v>10.87</v>
      </c>
      <c r="P74" s="87">
        <v>4.01</v>
      </c>
      <c r="Q74" s="87">
        <v>2.5299999999999998</v>
      </c>
      <c r="R74" s="6"/>
      <c r="S74" s="6"/>
      <c r="T74" s="6"/>
      <c r="U74" s="6"/>
      <c r="V74" s="6"/>
    </row>
    <row r="75" spans="1:22" ht="19.5" customHeight="1" thickBot="1">
      <c r="A75" s="1112"/>
      <c r="B75" s="990"/>
      <c r="C75" s="663" t="s">
        <v>45</v>
      </c>
      <c r="D75" s="657">
        <v>10</v>
      </c>
      <c r="E75" s="249">
        <v>10</v>
      </c>
      <c r="F75" s="833">
        <f>SUM(F65)</f>
        <v>200</v>
      </c>
      <c r="G75" s="834"/>
      <c r="H75" s="848">
        <v>200</v>
      </c>
      <c r="I75" s="388"/>
      <c r="J75" s="284"/>
      <c r="K75" s="284"/>
      <c r="L75" s="866"/>
      <c r="M75" s="867"/>
      <c r="N75" s="660"/>
      <c r="O75" s="87"/>
      <c r="P75" s="87"/>
      <c r="Q75" s="87"/>
      <c r="R75" s="6"/>
      <c r="S75" s="6"/>
      <c r="T75" s="6"/>
      <c r="U75" s="6"/>
      <c r="V75" s="6"/>
    </row>
    <row r="76" spans="1:22" ht="19.5" customHeight="1">
      <c r="A76" s="1112"/>
      <c r="B76" s="989" t="s">
        <v>345</v>
      </c>
      <c r="C76" s="663"/>
      <c r="D76" s="664"/>
      <c r="E76" s="374"/>
      <c r="F76" s="944">
        <v>80</v>
      </c>
      <c r="G76" s="660">
        <v>60</v>
      </c>
      <c r="H76" s="837">
        <v>60</v>
      </c>
      <c r="I76" s="279">
        <v>10.91</v>
      </c>
      <c r="J76" s="280">
        <v>3.34</v>
      </c>
      <c r="K76" s="280">
        <v>4.45</v>
      </c>
      <c r="L76" s="280">
        <v>91</v>
      </c>
      <c r="M76" s="281">
        <v>0.28999999999999998</v>
      </c>
      <c r="N76" s="875">
        <v>104</v>
      </c>
      <c r="O76" s="121">
        <v>3.15</v>
      </c>
      <c r="P76" s="121">
        <v>2.72</v>
      </c>
      <c r="Q76" s="121">
        <v>12.96</v>
      </c>
      <c r="R76" s="6"/>
      <c r="S76" s="6"/>
      <c r="T76" s="6"/>
      <c r="U76" s="6"/>
      <c r="V76" s="6"/>
    </row>
    <row r="77" spans="1:22" ht="19.5" customHeight="1">
      <c r="A77" s="1112"/>
      <c r="B77" s="991"/>
      <c r="C77" s="663" t="s">
        <v>63</v>
      </c>
      <c r="D77" s="657">
        <v>68</v>
      </c>
      <c r="E77" s="249">
        <v>64</v>
      </c>
      <c r="F77" s="934">
        <f>SUM(F76)</f>
        <v>80</v>
      </c>
      <c r="G77" s="659"/>
      <c r="H77" s="837">
        <v>60</v>
      </c>
      <c r="I77" s="361"/>
      <c r="J77" s="313"/>
      <c r="K77" s="313"/>
      <c r="L77" s="313"/>
      <c r="M77" s="362"/>
      <c r="N77" s="875"/>
      <c r="O77" s="87"/>
      <c r="P77" s="87"/>
      <c r="Q77" s="87"/>
      <c r="R77" s="6"/>
      <c r="S77" s="6"/>
      <c r="T77" s="6"/>
      <c r="U77" s="6"/>
      <c r="V77" s="6"/>
    </row>
    <row r="78" spans="1:22" ht="19.5" customHeight="1">
      <c r="A78" s="1112"/>
      <c r="B78" s="991"/>
      <c r="C78" s="663" t="s">
        <v>34</v>
      </c>
      <c r="D78" s="657" t="s">
        <v>346</v>
      </c>
      <c r="E78" s="249">
        <v>3</v>
      </c>
      <c r="F78" s="934">
        <f>SUM(F76)</f>
        <v>80</v>
      </c>
      <c r="G78" s="659"/>
      <c r="H78" s="837">
        <v>60</v>
      </c>
      <c r="I78" s="361"/>
      <c r="J78" s="313"/>
      <c r="K78" s="313"/>
      <c r="L78" s="313"/>
      <c r="M78" s="362"/>
      <c r="N78" s="875"/>
      <c r="O78" s="87"/>
      <c r="P78" s="87"/>
      <c r="Q78" s="87"/>
      <c r="R78" s="6"/>
      <c r="S78" s="6"/>
      <c r="T78" s="6"/>
      <c r="U78" s="6"/>
      <c r="V78" s="6"/>
    </row>
    <row r="79" spans="1:22" ht="19.5" customHeight="1">
      <c r="A79" s="890"/>
      <c r="B79" s="991"/>
      <c r="C79" s="663" t="s">
        <v>52</v>
      </c>
      <c r="D79" s="657">
        <v>18.670000000000002</v>
      </c>
      <c r="E79" s="249">
        <v>16</v>
      </c>
      <c r="F79" s="934">
        <f>SUM(F76)</f>
        <v>80</v>
      </c>
      <c r="G79" s="659"/>
      <c r="H79" s="837">
        <v>60</v>
      </c>
      <c r="I79" s="361"/>
      <c r="J79" s="313"/>
      <c r="K79" s="313"/>
      <c r="L79" s="313"/>
      <c r="M79" s="362"/>
      <c r="N79" s="875"/>
      <c r="O79" s="87"/>
      <c r="P79" s="87"/>
      <c r="Q79" s="87"/>
      <c r="R79" s="6"/>
      <c r="S79" s="6"/>
      <c r="T79" s="6"/>
      <c r="U79" s="6"/>
      <c r="V79" s="6"/>
    </row>
    <row r="80" spans="1:22" ht="19.5" customHeight="1">
      <c r="A80" s="890"/>
      <c r="B80" s="1010"/>
      <c r="C80" s="663" t="s">
        <v>61</v>
      </c>
      <c r="D80" s="657">
        <v>7</v>
      </c>
      <c r="E80" s="249">
        <v>7</v>
      </c>
      <c r="F80" s="934"/>
      <c r="G80" s="659"/>
      <c r="H80" s="837"/>
      <c r="I80" s="361"/>
      <c r="J80" s="313"/>
      <c r="K80" s="313"/>
      <c r="L80" s="313"/>
      <c r="M80" s="362"/>
      <c r="N80" s="875"/>
      <c r="O80" s="87"/>
      <c r="P80" s="87"/>
      <c r="Q80" s="87"/>
      <c r="R80" s="6"/>
      <c r="S80" s="6"/>
      <c r="T80" s="6"/>
      <c r="U80" s="6"/>
      <c r="V80" s="6"/>
    </row>
    <row r="81" spans="1:32" ht="19.5" customHeight="1" thickBot="1">
      <c r="A81" s="890"/>
      <c r="B81" s="1038"/>
      <c r="C81" s="702" t="s">
        <v>35</v>
      </c>
      <c r="D81" s="842">
        <v>4</v>
      </c>
      <c r="E81" s="385">
        <v>4</v>
      </c>
      <c r="F81" s="936">
        <f>SUM(F76)</f>
        <v>80</v>
      </c>
      <c r="G81" s="864"/>
      <c r="H81" s="703">
        <v>60</v>
      </c>
      <c r="I81" s="389"/>
      <c r="J81" s="377"/>
      <c r="K81" s="377"/>
      <c r="L81" s="377"/>
      <c r="M81" s="390"/>
      <c r="N81" s="880"/>
      <c r="O81" s="87"/>
      <c r="P81" s="87"/>
      <c r="Q81" s="87"/>
      <c r="R81" s="6"/>
      <c r="S81" s="6"/>
      <c r="T81" s="6"/>
      <c r="U81" s="6"/>
      <c r="V81" s="6"/>
    </row>
    <row r="82" spans="1:32" ht="19.5" customHeight="1">
      <c r="A82" s="890"/>
      <c r="B82" s="845" t="s">
        <v>28</v>
      </c>
      <c r="C82" s="650"/>
      <c r="D82" s="1046"/>
      <c r="E82" s="1047"/>
      <c r="F82" s="1374">
        <v>180</v>
      </c>
      <c r="G82" s="828">
        <v>150</v>
      </c>
      <c r="H82" s="1048"/>
      <c r="I82" s="1049">
        <v>3.15</v>
      </c>
      <c r="J82" s="1049">
        <v>2.72</v>
      </c>
      <c r="K82" s="1049">
        <v>12.96</v>
      </c>
      <c r="L82" s="1049">
        <v>89</v>
      </c>
      <c r="M82" s="274">
        <v>1.2</v>
      </c>
      <c r="N82" s="1050">
        <v>74</v>
      </c>
      <c r="O82" s="168"/>
      <c r="P82" s="87"/>
      <c r="Q82" s="87"/>
      <c r="R82" s="6"/>
      <c r="S82" s="6"/>
      <c r="T82" s="6"/>
      <c r="U82" s="6"/>
      <c r="V82" s="6"/>
    </row>
    <row r="83" spans="1:32" ht="19.5" customHeight="1">
      <c r="A83" s="890"/>
      <c r="B83" s="784"/>
      <c r="C83" s="667" t="s">
        <v>80</v>
      </c>
      <c r="D83" s="657">
        <v>1.5</v>
      </c>
      <c r="E83" s="249">
        <v>1.5</v>
      </c>
      <c r="F83" s="945"/>
      <c r="G83" s="864"/>
      <c r="H83" s="864"/>
      <c r="I83" s="313"/>
      <c r="J83" s="313"/>
      <c r="K83" s="313"/>
      <c r="L83" s="313"/>
      <c r="M83" s="281"/>
      <c r="N83" s="1051"/>
      <c r="O83" s="168"/>
      <c r="P83" s="87"/>
      <c r="Q83" s="87"/>
      <c r="R83" s="6"/>
      <c r="S83" s="6"/>
      <c r="T83" s="6"/>
      <c r="U83" s="6"/>
      <c r="V83" s="6"/>
    </row>
    <row r="84" spans="1:32" ht="19.5" customHeight="1">
      <c r="A84" s="890"/>
      <c r="B84" s="1040"/>
      <c r="C84" s="667" t="s">
        <v>36</v>
      </c>
      <c r="D84" s="657">
        <v>10</v>
      </c>
      <c r="E84" s="249">
        <v>10</v>
      </c>
      <c r="F84" s="945"/>
      <c r="G84" s="864"/>
      <c r="H84" s="864"/>
      <c r="I84" s="313"/>
      <c r="J84" s="313"/>
      <c r="K84" s="313"/>
      <c r="L84" s="313"/>
      <c r="M84" s="281"/>
      <c r="N84" s="1051"/>
      <c r="O84" s="168"/>
      <c r="P84" s="87"/>
      <c r="Q84" s="87"/>
      <c r="R84" s="6"/>
      <c r="S84" s="6"/>
      <c r="T84" s="6"/>
      <c r="U84" s="6"/>
      <c r="V84" s="6"/>
    </row>
    <row r="85" spans="1:32" ht="19.5" customHeight="1">
      <c r="A85" s="890"/>
      <c r="B85" s="1040"/>
      <c r="C85" s="667" t="s">
        <v>74</v>
      </c>
      <c r="D85" s="657">
        <v>190</v>
      </c>
      <c r="E85" s="249">
        <v>190</v>
      </c>
      <c r="F85" s="945"/>
      <c r="G85" s="864"/>
      <c r="H85" s="864"/>
      <c r="I85" s="313"/>
      <c r="J85" s="313"/>
      <c r="K85" s="313"/>
      <c r="L85" s="313"/>
      <c r="M85" s="281"/>
      <c r="N85" s="1051"/>
      <c r="O85" s="168"/>
      <c r="P85" s="87"/>
      <c r="Q85" s="87"/>
      <c r="R85" s="6"/>
      <c r="S85" s="6"/>
      <c r="T85" s="6"/>
      <c r="U85" s="6"/>
      <c r="V85" s="6"/>
    </row>
    <row r="86" spans="1:32" ht="19.5" customHeight="1" thickBot="1">
      <c r="A86" s="890"/>
      <c r="B86" s="1039"/>
      <c r="C86" s="696"/>
      <c r="D86" s="1052"/>
      <c r="E86" s="1053"/>
      <c r="F86" s="1054"/>
      <c r="G86" s="675"/>
      <c r="H86" s="675"/>
      <c r="I86" s="313"/>
      <c r="J86" s="313"/>
      <c r="K86" s="313"/>
      <c r="L86" s="313"/>
      <c r="M86" s="1055"/>
      <c r="N86" s="1056"/>
      <c r="O86" s="168"/>
      <c r="P86" s="87"/>
      <c r="Q86" s="87"/>
      <c r="R86" s="6"/>
      <c r="S86" s="6"/>
      <c r="T86" s="6"/>
      <c r="U86" s="6"/>
      <c r="V86" s="6"/>
    </row>
    <row r="87" spans="1:32" ht="19.5" customHeight="1" thickBot="1">
      <c r="A87" s="890"/>
      <c r="B87" s="1039" t="s">
        <v>29</v>
      </c>
      <c r="C87" s="1041"/>
      <c r="D87" s="885">
        <f>SUM(F87*T96)/H87</f>
        <v>40</v>
      </c>
      <c r="E87" s="1042">
        <f>SUM(F87*U96)/H87</f>
        <v>40</v>
      </c>
      <c r="F87" s="1370">
        <v>40</v>
      </c>
      <c r="G87" s="711">
        <v>20</v>
      </c>
      <c r="H87" s="1043">
        <v>40</v>
      </c>
      <c r="I87" s="1044">
        <v>1.5</v>
      </c>
      <c r="J87" s="1045">
        <v>12.2</v>
      </c>
      <c r="K87" s="1045">
        <v>25</v>
      </c>
      <c r="L87" s="1045">
        <v>217</v>
      </c>
      <c r="M87" s="281">
        <f t="shared" ref="M87" si="3">SUM(S87*F87)/H87</f>
        <v>0</v>
      </c>
      <c r="N87" s="711">
        <v>72</v>
      </c>
      <c r="O87" s="402">
        <v>1.5</v>
      </c>
      <c r="P87" s="402">
        <v>12.2</v>
      </c>
      <c r="Q87" s="402">
        <v>25</v>
      </c>
      <c r="R87" s="402">
        <v>217</v>
      </c>
      <c r="S87" s="403"/>
      <c r="T87" s="6"/>
      <c r="U87" s="6"/>
      <c r="V87" s="6"/>
    </row>
    <row r="88" spans="1:32" ht="19.5" customHeight="1" thickBot="1">
      <c r="A88" s="890"/>
      <c r="B88" s="902" t="s">
        <v>105</v>
      </c>
      <c r="C88" s="702"/>
      <c r="D88" s="657">
        <f>SUM(F88*T97)/H88</f>
        <v>40</v>
      </c>
      <c r="E88" s="249">
        <f>SUM(F88*U97)/H88</f>
        <v>40</v>
      </c>
      <c r="F88" s="1068">
        <v>40</v>
      </c>
      <c r="G88" s="790">
        <v>20</v>
      </c>
      <c r="H88" s="703">
        <v>40</v>
      </c>
      <c r="I88" s="279">
        <f>SUM(O88*F88)/H88</f>
        <v>2.81</v>
      </c>
      <c r="J88" s="280">
        <f>SUM(P88*F88)/H88</f>
        <v>3.8</v>
      </c>
      <c r="K88" s="280">
        <f>SUM(Q88*F88)/H88</f>
        <v>17.079999999999998</v>
      </c>
      <c r="L88" s="280">
        <f>SUM(R88*F88)/H88</f>
        <v>113.53</v>
      </c>
      <c r="M88" s="281">
        <f>SUM(S88*F88)/H88</f>
        <v>0</v>
      </c>
      <c r="N88" s="880">
        <v>6</v>
      </c>
      <c r="O88" s="89">
        <v>2.81</v>
      </c>
      <c r="P88" s="89">
        <v>3.8</v>
      </c>
      <c r="Q88" s="89">
        <v>17.079999999999998</v>
      </c>
      <c r="R88" s="89">
        <v>113.53</v>
      </c>
      <c r="T88" s="6"/>
      <c r="U88" s="6"/>
      <c r="V88" s="6"/>
    </row>
    <row r="89" spans="1:32" ht="19.5" customHeight="1" thickBot="1">
      <c r="A89" s="890"/>
      <c r="B89" s="736" t="s">
        <v>76</v>
      </c>
      <c r="C89" s="686"/>
      <c r="D89" s="897"/>
      <c r="E89" s="898"/>
      <c r="F89" s="941">
        <v>570</v>
      </c>
      <c r="G89" s="840">
        <v>430</v>
      </c>
      <c r="H89" s="841">
        <f>SUM(H87:H88)</f>
        <v>80</v>
      </c>
      <c r="I89" s="677">
        <v>26.38</v>
      </c>
      <c r="J89" s="677">
        <v>32.619999999999997</v>
      </c>
      <c r="K89" s="677">
        <v>79.88</v>
      </c>
      <c r="L89" s="677">
        <v>718.78</v>
      </c>
      <c r="M89" s="677">
        <v>22.96</v>
      </c>
      <c r="N89" s="843"/>
      <c r="O89" s="154">
        <f>SUM(O65:O88)</f>
        <v>18.779999999999998</v>
      </c>
      <c r="P89" s="154">
        <f>SUM(P65:P88)</f>
        <v>22.73</v>
      </c>
      <c r="Q89" s="154">
        <f>SUM(Q65:Q88)</f>
        <v>57.57</v>
      </c>
      <c r="R89" s="154">
        <f>SUM(R65:R88)</f>
        <v>330.53</v>
      </c>
      <c r="S89" s="154">
        <f>SUM(S65:S88)</f>
        <v>0</v>
      </c>
      <c r="T89" s="6"/>
      <c r="U89" s="6"/>
      <c r="V89" s="6"/>
    </row>
    <row r="90" spans="1:32" s="12" customFormat="1" ht="18" customHeight="1" thickBot="1">
      <c r="A90" s="548" t="s">
        <v>208</v>
      </c>
      <c r="B90" s="766" t="s">
        <v>161</v>
      </c>
      <c r="C90" s="549"/>
      <c r="D90" s="706">
        <v>6</v>
      </c>
      <c r="E90" s="823">
        <v>6</v>
      </c>
      <c r="F90" s="939">
        <v>6</v>
      </c>
      <c r="G90" s="711">
        <v>6</v>
      </c>
      <c r="H90" s="708"/>
      <c r="I90" s="709"/>
      <c r="J90" s="707"/>
      <c r="K90" s="707"/>
      <c r="L90" s="707"/>
      <c r="M90" s="710"/>
      <c r="N90" s="711"/>
      <c r="O90" s="126"/>
      <c r="P90" s="127"/>
      <c r="Q90" s="127"/>
      <c r="R90" s="127"/>
      <c r="S90" s="128"/>
      <c r="T90" s="104">
        <v>4</v>
      </c>
      <c r="U90" s="104">
        <v>4</v>
      </c>
      <c r="V90" s="73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9.5" customHeight="1" thickBot="1">
      <c r="A91" s="549"/>
      <c r="B91" s="767" t="s">
        <v>77</v>
      </c>
      <c r="C91" s="686"/>
      <c r="D91" s="897"/>
      <c r="E91" s="898"/>
      <c r="F91" s="941">
        <v>1667</v>
      </c>
      <c r="G91" s="840">
        <v>1746</v>
      </c>
      <c r="H91" s="841">
        <f>SUM(H89,H64,H24,H23)</f>
        <v>4149</v>
      </c>
      <c r="I91" s="795">
        <v>50.33</v>
      </c>
      <c r="J91" s="795">
        <f>SUM(J89,J64,J24,J23)</f>
        <v>63.473099415204672</v>
      </c>
      <c r="K91" s="795">
        <f>SUM(K89,K64,K24,K23)</f>
        <v>217.36748496240597</v>
      </c>
      <c r="L91" s="795">
        <f>SUM(L89,L64,L24,L23)</f>
        <v>1607.009611528822</v>
      </c>
      <c r="M91" s="795">
        <f>SUM(M89,M64,M24,M23)</f>
        <v>94.460877192982437</v>
      </c>
      <c r="N91" s="843"/>
      <c r="O91" s="154">
        <f>SUM(O89,O64,O24,O23)</f>
        <v>29.229999999999997</v>
      </c>
      <c r="P91" s="154" t="e">
        <f>SUM(P89,#REF!,P24,P23)</f>
        <v>#REF!</v>
      </c>
      <c r="Q91" s="154" t="e">
        <f>SUM(Q89,#REF!,Q24,Q23)</f>
        <v>#REF!</v>
      </c>
      <c r="R91" s="154" t="e">
        <f>SUM(R89,#REF!,R24,R23)</f>
        <v>#REF!</v>
      </c>
      <c r="S91" s="154" t="e">
        <f>SUM(S89,#REF!,S24,S23)</f>
        <v>#REF!</v>
      </c>
    </row>
    <row r="92" spans="1:32" ht="19.5" customHeight="1">
      <c r="A92" s="903"/>
      <c r="B92" s="1181" t="s">
        <v>370</v>
      </c>
      <c r="C92" s="498"/>
      <c r="D92" s="905"/>
      <c r="E92" s="905"/>
      <c r="F92" s="498"/>
      <c r="G92" s="800"/>
      <c r="H92" s="906"/>
      <c r="I92" s="905"/>
      <c r="J92" s="905"/>
      <c r="K92" s="905"/>
      <c r="L92" s="905"/>
      <c r="M92" s="905"/>
      <c r="N92" s="903"/>
      <c r="T92" s="73">
        <v>1.5</v>
      </c>
      <c r="U92" s="73">
        <v>1.5</v>
      </c>
    </row>
    <row r="93" spans="1:32" s="73" customFormat="1" ht="19.5" customHeight="1">
      <c r="A93" s="177"/>
      <c r="B93" s="1182"/>
      <c r="D93" s="397">
        <v>444</v>
      </c>
      <c r="E93" s="397"/>
      <c r="F93" s="177"/>
      <c r="G93" s="131"/>
      <c r="H93" s="176"/>
      <c r="I93" s="397"/>
      <c r="J93" s="397"/>
      <c r="K93" s="397"/>
      <c r="L93" s="397"/>
      <c r="M93" s="397"/>
      <c r="N93" s="177"/>
      <c r="T93" s="73">
        <v>10</v>
      </c>
      <c r="U93" s="73">
        <v>10</v>
      </c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9.5" customHeight="1">
      <c r="A94" s="20"/>
      <c r="B94" s="1182"/>
      <c r="F94" s="20"/>
      <c r="G94" s="25"/>
      <c r="H94" s="71"/>
      <c r="T94" s="73">
        <v>190</v>
      </c>
      <c r="U94" s="73">
        <v>190</v>
      </c>
    </row>
    <row r="95" spans="1:32" ht="19.5" customHeight="1">
      <c r="A95" s="20"/>
      <c r="B95" s="1183"/>
      <c r="C95" s="9"/>
      <c r="D95" s="255"/>
      <c r="E95" s="255"/>
      <c r="F95" s="20"/>
      <c r="G95" s="25"/>
      <c r="H95" s="71"/>
      <c r="I95" s="313"/>
      <c r="J95" s="313"/>
      <c r="K95" s="313"/>
      <c r="L95" s="313"/>
      <c r="M95" s="313"/>
      <c r="O95" s="81"/>
      <c r="P95" s="81"/>
      <c r="Q95" s="81"/>
      <c r="R95" s="81"/>
      <c r="S95" s="81"/>
      <c r="T95" s="104"/>
      <c r="U95" s="104"/>
    </row>
    <row r="96" spans="1:32" ht="19.5" customHeight="1" thickBot="1">
      <c r="A96" s="20"/>
      <c r="B96" s="1183"/>
      <c r="F96" s="20"/>
      <c r="G96" s="25"/>
      <c r="H96" s="71"/>
      <c r="T96" s="104">
        <v>40</v>
      </c>
      <c r="U96" s="104">
        <v>40</v>
      </c>
    </row>
    <row r="97" spans="1:32" ht="19.5" customHeight="1">
      <c r="A97" s="1058"/>
      <c r="B97" s="1183"/>
      <c r="F97" s="20"/>
      <c r="G97" s="25"/>
      <c r="H97" s="71"/>
      <c r="T97" s="104">
        <v>40</v>
      </c>
      <c r="U97" s="104">
        <v>40</v>
      </c>
    </row>
    <row r="98" spans="1:32" ht="19.5" customHeight="1" thickBot="1">
      <c r="A98" s="1057"/>
      <c r="B98" s="1183"/>
      <c r="F98" s="20"/>
      <c r="G98" s="25"/>
      <c r="H98" s="71"/>
      <c r="T98" s="104"/>
      <c r="U98" s="429"/>
    </row>
    <row r="99" spans="1:32" ht="19.5" customHeight="1" thickBot="1">
      <c r="A99" s="1057"/>
      <c r="B99" s="1183"/>
      <c r="F99" s="20"/>
      <c r="G99" s="25"/>
      <c r="H99" s="71"/>
      <c r="T99" s="212"/>
      <c r="U99" s="213"/>
      <c r="V99" s="96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ht="19.5" customHeight="1">
      <c r="A100" s="1057"/>
      <c r="B100" s="1183"/>
      <c r="F100" s="20"/>
      <c r="G100" s="25"/>
      <c r="H100" s="71"/>
      <c r="T100" s="104"/>
      <c r="U100" s="429"/>
    </row>
    <row r="101" spans="1:32" ht="19.5" customHeight="1">
      <c r="A101" s="1057"/>
      <c r="B101" s="1184"/>
      <c r="F101" s="20"/>
      <c r="G101" s="25"/>
      <c r="H101" s="71"/>
    </row>
    <row r="102" spans="1:32" ht="19.5" customHeight="1">
      <c r="A102" s="1057"/>
      <c r="F102" s="20"/>
      <c r="G102" s="25"/>
      <c r="H102" s="71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</row>
    <row r="103" spans="1:32" ht="19.5" customHeight="1">
      <c r="A103" s="1057"/>
      <c r="F103" s="20"/>
      <c r="G103" s="25"/>
      <c r="H103" s="71"/>
    </row>
    <row r="104" spans="1:32" ht="19.5" customHeight="1">
      <c r="A104" s="1057"/>
      <c r="F104" s="20"/>
      <c r="G104" s="25"/>
      <c r="H104" s="71"/>
      <c r="T104" s="104"/>
      <c r="U104" s="104"/>
    </row>
    <row r="105" spans="1:32" ht="19.5" customHeight="1">
      <c r="A105" s="1057"/>
      <c r="F105" s="20"/>
      <c r="G105" s="25"/>
      <c r="H105" s="71"/>
    </row>
    <row r="106" spans="1:32" ht="19.5" customHeight="1">
      <c r="A106" s="1057"/>
      <c r="F106" s="20"/>
      <c r="G106" s="25"/>
      <c r="H106" s="71"/>
    </row>
    <row r="107" spans="1:32" ht="19.5" customHeight="1">
      <c r="A107" s="1059"/>
      <c r="F107" s="20"/>
      <c r="G107" s="25"/>
      <c r="H107" s="71"/>
    </row>
    <row r="108" spans="1:32" ht="19.5" customHeight="1">
      <c r="A108" s="1059"/>
      <c r="F108" s="20"/>
      <c r="G108" s="25"/>
      <c r="H108" s="71"/>
    </row>
    <row r="109" spans="1:32" ht="19.5" customHeight="1">
      <c r="A109" s="1059"/>
      <c r="F109" s="20"/>
      <c r="G109" s="25"/>
      <c r="H109" s="71"/>
    </row>
    <row r="110" spans="1:32" ht="19.5" customHeight="1">
      <c r="A110" s="1059"/>
      <c r="F110" s="20"/>
      <c r="G110" s="25"/>
      <c r="H110" s="71"/>
    </row>
    <row r="111" spans="1:32" ht="19.5" customHeight="1">
      <c r="A111" s="1059"/>
      <c r="F111" s="20"/>
      <c r="G111" s="25"/>
      <c r="H111" s="71"/>
    </row>
    <row r="112" spans="1:32" ht="19.5" customHeight="1">
      <c r="A112" s="1059"/>
      <c r="F112" s="20"/>
      <c r="G112" s="25"/>
      <c r="H112" s="71"/>
    </row>
    <row r="113" spans="1:8" ht="19.5" customHeight="1" thickBot="1">
      <c r="A113" s="1060"/>
      <c r="F113" s="20"/>
      <c r="G113" s="25"/>
      <c r="H113" s="71"/>
    </row>
    <row r="114" spans="1:8" ht="19.5" customHeight="1">
      <c r="A114" s="1175" t="s">
        <v>20</v>
      </c>
      <c r="F114" s="20"/>
      <c r="G114" s="25"/>
      <c r="H114" s="71"/>
    </row>
    <row r="115" spans="1:8" ht="19.5" customHeight="1" thickBot="1">
      <c r="A115" s="1176"/>
      <c r="F115" s="20"/>
      <c r="G115" s="25"/>
      <c r="H115" s="71"/>
    </row>
    <row r="116" spans="1:8" ht="19.5" customHeight="1">
      <c r="A116" s="4"/>
      <c r="F116" s="20"/>
      <c r="G116" s="25"/>
      <c r="H116" s="71"/>
    </row>
    <row r="117" spans="1:8" ht="19.5" customHeight="1">
      <c r="F117" s="20"/>
      <c r="G117" s="25"/>
      <c r="H117" s="71"/>
    </row>
    <row r="118" spans="1:8" ht="19.5" customHeight="1">
      <c r="F118" s="20"/>
      <c r="G118" s="25"/>
      <c r="H118" s="71"/>
    </row>
    <row r="119" spans="1:8" ht="19.5" customHeight="1">
      <c r="F119" s="20"/>
      <c r="G119" s="25"/>
      <c r="H119" s="71"/>
    </row>
    <row r="120" spans="1:8" ht="19.5" customHeight="1">
      <c r="F120" s="20"/>
      <c r="G120" s="25"/>
      <c r="H120" s="71"/>
    </row>
    <row r="121" spans="1:8" ht="19.5" customHeight="1">
      <c r="F121" s="20"/>
      <c r="G121" s="25"/>
      <c r="H121" s="71"/>
    </row>
    <row r="122" spans="1:8" ht="19.5" customHeight="1">
      <c r="F122" s="20"/>
      <c r="G122" s="25"/>
      <c r="H122" s="71"/>
    </row>
    <row r="123" spans="1:8" ht="19.5" customHeight="1">
      <c r="F123" s="20"/>
      <c r="G123" s="25"/>
      <c r="H123" s="71"/>
    </row>
    <row r="124" spans="1:8" ht="19.5" customHeight="1">
      <c r="F124" s="20"/>
      <c r="G124" s="25"/>
      <c r="H124" s="71"/>
    </row>
    <row r="125" spans="1:8" ht="19.5" customHeight="1">
      <c r="F125" s="20"/>
      <c r="G125" s="25"/>
      <c r="H125" s="71"/>
    </row>
    <row r="126" spans="1:8" ht="19.5" customHeight="1">
      <c r="F126" s="20"/>
      <c r="G126" s="25"/>
      <c r="H126" s="71"/>
    </row>
    <row r="127" spans="1:8" ht="19.5" customHeight="1">
      <c r="F127" s="20"/>
      <c r="G127" s="25"/>
      <c r="H127" s="71"/>
    </row>
    <row r="128" spans="1:8" ht="19.5" customHeight="1">
      <c r="F128" s="20"/>
      <c r="G128" s="25"/>
      <c r="H128" s="71"/>
    </row>
    <row r="129" spans="6:8" ht="19.5" customHeight="1">
      <c r="F129" s="20"/>
      <c r="G129" s="25"/>
      <c r="H129" s="71"/>
    </row>
    <row r="130" spans="6:8" ht="19.5" customHeight="1">
      <c r="F130" s="20"/>
      <c r="G130" s="25"/>
      <c r="H130" s="71"/>
    </row>
    <row r="131" spans="6:8" ht="19.5" customHeight="1">
      <c r="F131" s="20"/>
      <c r="G131" s="25"/>
      <c r="H131" s="71"/>
    </row>
    <row r="132" spans="6:8" ht="19.5" customHeight="1">
      <c r="F132" s="20"/>
      <c r="G132" s="25"/>
      <c r="H132" s="71"/>
    </row>
    <row r="133" spans="6:8" ht="19.5" customHeight="1">
      <c r="F133" s="20"/>
      <c r="G133" s="25"/>
      <c r="H133" s="71"/>
    </row>
    <row r="134" spans="6:8" ht="19.5" customHeight="1">
      <c r="F134" s="20"/>
      <c r="G134" s="25"/>
      <c r="H134" s="71"/>
    </row>
    <row r="135" spans="6:8" ht="19.5" customHeight="1">
      <c r="F135" s="20"/>
      <c r="G135" s="25"/>
      <c r="H135" s="71"/>
    </row>
    <row r="136" spans="6:8" ht="19.5" customHeight="1">
      <c r="F136" s="20"/>
      <c r="G136" s="25"/>
      <c r="H136" s="71"/>
    </row>
    <row r="137" spans="6:8" ht="19.5" customHeight="1">
      <c r="F137" s="20"/>
      <c r="G137" s="25"/>
      <c r="H137" s="71"/>
    </row>
    <row r="138" spans="6:8" ht="19.5" customHeight="1">
      <c r="F138" s="20"/>
      <c r="G138" s="25"/>
      <c r="H138" s="71"/>
    </row>
    <row r="139" spans="6:8" ht="19.5" customHeight="1">
      <c r="F139" s="20"/>
      <c r="G139" s="25"/>
      <c r="H139" s="71"/>
    </row>
    <row r="140" spans="6:8" ht="19.5" customHeight="1">
      <c r="F140" s="20"/>
      <c r="G140" s="25"/>
      <c r="H140" s="71"/>
    </row>
    <row r="141" spans="6:8" ht="19.5" customHeight="1">
      <c r="F141" s="20"/>
      <c r="G141" s="25"/>
      <c r="H141" s="71"/>
    </row>
    <row r="142" spans="6:8" ht="19.5" customHeight="1">
      <c r="F142" s="20"/>
      <c r="G142" s="25"/>
      <c r="H142" s="71"/>
    </row>
    <row r="143" spans="6:8" ht="19.5" customHeight="1">
      <c r="F143" s="20"/>
      <c r="G143" s="25"/>
      <c r="H143" s="71"/>
    </row>
    <row r="144" spans="6:8" ht="19.5" customHeight="1">
      <c r="F144" s="20"/>
      <c r="G144" s="25"/>
      <c r="H144" s="71"/>
    </row>
    <row r="145" spans="6:8" ht="19.5" customHeight="1">
      <c r="F145" s="20"/>
      <c r="G145" s="25"/>
      <c r="H145" s="71"/>
    </row>
    <row r="146" spans="6:8" ht="19.5" customHeight="1">
      <c r="F146" s="20"/>
      <c r="G146" s="25"/>
      <c r="H146" s="71"/>
    </row>
    <row r="147" spans="6:8" ht="19.5" customHeight="1">
      <c r="F147" s="20"/>
      <c r="G147" s="25"/>
      <c r="H147" s="71"/>
    </row>
    <row r="148" spans="6:8" ht="19.5" customHeight="1">
      <c r="F148" s="20"/>
      <c r="G148" s="25"/>
      <c r="H148" s="71"/>
    </row>
    <row r="149" spans="6:8" ht="19.5" customHeight="1">
      <c r="F149" s="20"/>
      <c r="G149" s="25"/>
      <c r="H149" s="71"/>
    </row>
    <row r="150" spans="6:8" ht="19.5" customHeight="1">
      <c r="F150" s="20"/>
      <c r="G150" s="25"/>
      <c r="H150" s="71"/>
    </row>
    <row r="151" spans="6:8" ht="19.5" customHeight="1">
      <c r="F151" s="20"/>
      <c r="G151" s="25"/>
      <c r="H151" s="71"/>
    </row>
    <row r="152" spans="6:8" ht="19.5" customHeight="1">
      <c r="F152" s="20"/>
      <c r="G152" s="25"/>
      <c r="H152" s="71"/>
    </row>
    <row r="153" spans="6:8" ht="19.5" customHeight="1">
      <c r="F153" s="20"/>
      <c r="G153" s="25"/>
      <c r="H153" s="71"/>
    </row>
    <row r="154" spans="6:8" ht="19.5" customHeight="1">
      <c r="F154" s="20"/>
      <c r="G154" s="25"/>
      <c r="H154" s="71"/>
    </row>
    <row r="155" spans="6:8" ht="19.5" customHeight="1">
      <c r="F155" s="20"/>
      <c r="G155" s="25"/>
      <c r="H155" s="71"/>
    </row>
    <row r="156" spans="6:8" ht="19.5" customHeight="1">
      <c r="F156" s="20"/>
      <c r="G156" s="25"/>
      <c r="H156" s="71"/>
    </row>
    <row r="157" spans="6:8" ht="19.5" customHeight="1">
      <c r="F157" s="20"/>
      <c r="G157" s="25"/>
      <c r="H157" s="71"/>
    </row>
    <row r="158" spans="6:8" ht="19.5" customHeight="1">
      <c r="F158" s="20"/>
      <c r="G158" s="25"/>
      <c r="H158" s="71"/>
    </row>
    <row r="159" spans="6:8" ht="19.5" customHeight="1">
      <c r="F159" s="20"/>
      <c r="G159" s="25"/>
      <c r="H159" s="71"/>
    </row>
    <row r="160" spans="6:8" ht="19.5" customHeight="1">
      <c r="F160" s="20"/>
      <c r="G160" s="25"/>
      <c r="H160" s="71"/>
    </row>
    <row r="161" spans="6:8" ht="19.5" customHeight="1">
      <c r="F161" s="20"/>
      <c r="G161" s="25"/>
      <c r="H161" s="71"/>
    </row>
    <row r="162" spans="6:8" ht="19.5" customHeight="1">
      <c r="F162" s="20"/>
      <c r="G162" s="25"/>
      <c r="H162" s="71"/>
    </row>
    <row r="163" spans="6:8" ht="19.5" customHeight="1">
      <c r="F163" s="20"/>
      <c r="G163" s="25"/>
      <c r="H163" s="71"/>
    </row>
    <row r="164" spans="6:8" ht="19.5" customHeight="1">
      <c r="F164" s="20"/>
      <c r="G164" s="25"/>
      <c r="H164" s="71"/>
    </row>
    <row r="165" spans="6:8" ht="19.5" customHeight="1">
      <c r="F165" s="20"/>
      <c r="G165" s="25"/>
      <c r="H165" s="71"/>
    </row>
    <row r="166" spans="6:8" ht="19.5" customHeight="1">
      <c r="F166" s="20"/>
      <c r="G166" s="25"/>
      <c r="H166" s="71"/>
    </row>
    <row r="167" spans="6:8" ht="19.5" customHeight="1">
      <c r="F167" s="20"/>
      <c r="G167" s="25"/>
      <c r="H167" s="71"/>
    </row>
    <row r="168" spans="6:8" ht="19.5" customHeight="1">
      <c r="F168" s="20"/>
      <c r="G168" s="25"/>
      <c r="H168" s="71"/>
    </row>
    <row r="169" spans="6:8" ht="19.5" customHeight="1">
      <c r="F169" s="20"/>
      <c r="G169" s="25"/>
      <c r="H169" s="71"/>
    </row>
    <row r="170" spans="6:8" ht="19.5" customHeight="1">
      <c r="F170" s="20"/>
      <c r="G170" s="25"/>
      <c r="H170" s="71"/>
    </row>
    <row r="171" spans="6:8" ht="19.5" customHeight="1">
      <c r="F171" s="20"/>
      <c r="G171" s="25"/>
      <c r="H171" s="71"/>
    </row>
    <row r="172" spans="6:8" ht="19.5" customHeight="1">
      <c r="F172" s="20"/>
      <c r="G172" s="25"/>
      <c r="H172" s="71"/>
    </row>
    <row r="173" spans="6:8" ht="19.5" customHeight="1">
      <c r="F173" s="20"/>
      <c r="G173" s="25"/>
      <c r="H173" s="71"/>
    </row>
    <row r="174" spans="6:8" ht="19.5" customHeight="1">
      <c r="F174" s="20"/>
      <c r="G174" s="25"/>
      <c r="H174" s="71"/>
    </row>
    <row r="175" spans="6:8" ht="19.5" customHeight="1">
      <c r="F175" s="20"/>
      <c r="G175" s="25"/>
      <c r="H175" s="71"/>
    </row>
    <row r="176" spans="6:8" ht="19.5" customHeight="1">
      <c r="F176" s="20"/>
      <c r="G176" s="25"/>
      <c r="H176" s="71"/>
    </row>
    <row r="177" spans="6:8" ht="19.5" customHeight="1">
      <c r="F177" s="20"/>
      <c r="G177" s="25"/>
      <c r="H177" s="71"/>
    </row>
    <row r="178" spans="6:8" ht="19.5" customHeight="1">
      <c r="F178" s="20"/>
      <c r="G178" s="25"/>
      <c r="H178" s="71"/>
    </row>
    <row r="179" spans="6:8" ht="19.5" customHeight="1">
      <c r="F179" s="20"/>
      <c r="G179" s="25"/>
      <c r="H179" s="71"/>
    </row>
    <row r="180" spans="6:8" ht="19.5" customHeight="1">
      <c r="F180" s="20"/>
      <c r="G180" s="25"/>
      <c r="H180" s="71"/>
    </row>
    <row r="181" spans="6:8" ht="19.5" customHeight="1">
      <c r="F181" s="20"/>
      <c r="G181" s="25"/>
      <c r="H181" s="71"/>
    </row>
    <row r="182" spans="6:8" ht="19.5" customHeight="1">
      <c r="F182" s="20"/>
      <c r="G182" s="25"/>
      <c r="H182" s="71"/>
    </row>
    <row r="183" spans="6:8" ht="19.5" customHeight="1">
      <c r="F183" s="20"/>
      <c r="G183" s="25"/>
      <c r="H183" s="71"/>
    </row>
    <row r="184" spans="6:8" ht="19.5" customHeight="1">
      <c r="F184" s="20"/>
      <c r="G184" s="25"/>
      <c r="H184" s="71"/>
    </row>
    <row r="185" spans="6:8" ht="19.5" customHeight="1">
      <c r="F185" s="20"/>
      <c r="G185" s="25"/>
      <c r="H185" s="71"/>
    </row>
    <row r="186" spans="6:8" ht="19.5" customHeight="1">
      <c r="F186" s="20"/>
      <c r="G186" s="25"/>
      <c r="H186" s="71"/>
    </row>
    <row r="187" spans="6:8" ht="19.5" customHeight="1">
      <c r="F187" s="20"/>
      <c r="G187" s="25"/>
      <c r="H187" s="71"/>
    </row>
    <row r="188" spans="6:8" ht="19.5" customHeight="1">
      <c r="F188" s="20"/>
      <c r="G188" s="25"/>
      <c r="H188" s="71"/>
    </row>
    <row r="189" spans="6:8" ht="19.5" customHeight="1">
      <c r="F189" s="20"/>
      <c r="G189" s="25"/>
      <c r="H189" s="71"/>
    </row>
    <row r="190" spans="6:8" ht="19.5" customHeight="1">
      <c r="F190" s="20"/>
      <c r="G190" s="25"/>
      <c r="H190" s="71"/>
    </row>
    <row r="191" spans="6:8" ht="19.5" customHeight="1">
      <c r="F191" s="20"/>
      <c r="G191" s="25"/>
      <c r="H191" s="71"/>
    </row>
    <row r="192" spans="6:8" ht="19.5" customHeight="1">
      <c r="F192" s="20"/>
      <c r="G192" s="25"/>
      <c r="H192" s="71"/>
    </row>
    <row r="193" spans="6:8" ht="19.5" customHeight="1">
      <c r="F193" s="20"/>
      <c r="G193" s="25"/>
      <c r="H193" s="71"/>
    </row>
    <row r="194" spans="6:8" ht="19.5" customHeight="1">
      <c r="F194" s="20"/>
      <c r="G194" s="25"/>
      <c r="H194" s="71"/>
    </row>
  </sheetData>
  <mergeCells count="17">
    <mergeCell ref="O6:Q6"/>
    <mergeCell ref="F6:F7"/>
    <mergeCell ref="A8:A23"/>
    <mergeCell ref="A5:M5"/>
    <mergeCell ref="A6:A7"/>
    <mergeCell ref="B6:B7"/>
    <mergeCell ref="H6:H7"/>
    <mergeCell ref="I6:K6"/>
    <mergeCell ref="K1:M1"/>
    <mergeCell ref="K3:M3"/>
    <mergeCell ref="A114:A115"/>
    <mergeCell ref="A26:A64"/>
    <mergeCell ref="A65:A76"/>
    <mergeCell ref="A77:A78"/>
    <mergeCell ref="B34:B41"/>
    <mergeCell ref="B54:B57"/>
    <mergeCell ref="B92:B101"/>
  </mergeCells>
  <pageMargins left="0.7" right="0.7" top="0.75" bottom="0.75" header="0.3" footer="0.3"/>
  <pageSetup paperSize="9" scale="37" fitToWidth="0" orientation="portrait" r:id="rId1"/>
  <ignoredErrors>
    <ignoredError sqref="I23:M23" formula="1"/>
    <ignoredError sqref="H6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98"/>
  <sheetViews>
    <sheetView view="pageBreakPreview" zoomScale="60" workbookViewId="0">
      <selection activeCell="G9" sqref="F9:G9"/>
    </sheetView>
  </sheetViews>
  <sheetFormatPr defaultRowHeight="21" customHeight="1"/>
  <cols>
    <col min="1" max="1" width="21.85546875" style="6" customWidth="1"/>
    <col min="2" max="2" width="38.42578125" style="486" customWidth="1"/>
    <col min="3" max="3" width="45.7109375" style="20" customWidth="1"/>
    <col min="4" max="5" width="10.5703125" style="254" customWidth="1"/>
    <col min="6" max="7" width="7" style="5" customWidth="1"/>
    <col min="8" max="8" width="3.85546875" style="71" customWidth="1"/>
    <col min="9" max="10" width="9.28515625" style="254" bestFit="1" customWidth="1"/>
    <col min="11" max="11" width="9.42578125" style="254" bestFit="1" customWidth="1"/>
    <col min="12" max="12" width="15.5703125" style="254" customWidth="1"/>
    <col min="13" max="13" width="10.140625" style="254" customWidth="1"/>
    <col min="14" max="14" width="14.28515625" style="6" customWidth="1"/>
    <col min="15" max="17" width="9.140625" style="73"/>
    <col min="18" max="18" width="15.5703125" style="73" customWidth="1"/>
    <col min="19" max="19" width="10.140625" style="73" customWidth="1"/>
    <col min="20" max="21" width="7.7109375" style="73" customWidth="1"/>
    <col min="22" max="23" width="9.140625" style="73"/>
    <col min="24" max="16384" width="9.140625" style="6"/>
  </cols>
  <sheetData>
    <row r="1" spans="1:23" s="2" customFormat="1" ht="21" customHeight="1">
      <c r="B1" s="484"/>
      <c r="D1" s="244"/>
      <c r="E1" s="244"/>
      <c r="H1" s="51"/>
      <c r="I1" s="244"/>
      <c r="J1" s="244"/>
      <c r="K1" s="244"/>
      <c r="L1" s="244"/>
      <c r="M1" s="244"/>
      <c r="O1" s="72"/>
      <c r="P1" s="72"/>
      <c r="Q1" s="72"/>
      <c r="R1" s="72"/>
      <c r="S1" s="72"/>
      <c r="T1" s="72"/>
      <c r="U1" s="72"/>
      <c r="V1" s="72"/>
      <c r="W1" s="72"/>
    </row>
    <row r="2" spans="1:23" s="2" customFormat="1" ht="21" customHeight="1">
      <c r="B2" s="484"/>
      <c r="D2" s="244"/>
      <c r="E2" s="244"/>
      <c r="H2" s="51"/>
      <c r="I2" s="244"/>
      <c r="J2" s="244"/>
      <c r="K2" s="1167" t="s">
        <v>260</v>
      </c>
      <c r="L2" s="1167"/>
      <c r="M2" s="1167"/>
      <c r="N2" s="467"/>
      <c r="O2" s="72"/>
      <c r="P2" s="72"/>
      <c r="Q2" s="72" t="s">
        <v>30</v>
      </c>
      <c r="R2" s="72"/>
      <c r="S2" s="72"/>
      <c r="T2" s="72"/>
      <c r="U2" s="72"/>
      <c r="V2" s="72"/>
      <c r="W2" s="72"/>
    </row>
    <row r="3" spans="1:23" s="2" customFormat="1" ht="21" customHeight="1">
      <c r="B3" s="484"/>
      <c r="D3" s="244"/>
      <c r="E3" s="244"/>
      <c r="H3" s="51"/>
      <c r="I3" s="244"/>
      <c r="J3" s="244"/>
      <c r="K3" s="960" t="s">
        <v>31</v>
      </c>
      <c r="L3" s="960"/>
      <c r="M3" s="960"/>
      <c r="N3" s="467"/>
      <c r="O3" s="72"/>
      <c r="P3" s="72"/>
      <c r="Q3" s="72" t="s">
        <v>31</v>
      </c>
      <c r="R3" s="72"/>
      <c r="S3" s="72"/>
      <c r="T3" s="72"/>
      <c r="U3" s="72"/>
      <c r="V3" s="72"/>
      <c r="W3" s="72"/>
    </row>
    <row r="4" spans="1:23" s="2" customFormat="1" ht="21" customHeight="1">
      <c r="B4" s="484"/>
      <c r="D4" s="244"/>
      <c r="E4" s="244"/>
      <c r="H4" s="51"/>
      <c r="I4" s="244"/>
      <c r="J4" s="244"/>
      <c r="K4" s="1167" t="s">
        <v>32</v>
      </c>
      <c r="L4" s="1167"/>
      <c r="M4" s="1167"/>
      <c r="N4" s="467"/>
      <c r="O4" s="72"/>
      <c r="P4" s="72"/>
      <c r="Q4" s="72"/>
      <c r="R4" s="72"/>
      <c r="S4" s="72"/>
      <c r="T4" s="72"/>
      <c r="U4" s="72"/>
      <c r="V4" s="72"/>
      <c r="W4" s="72"/>
    </row>
    <row r="5" spans="1:23" s="2" customFormat="1" ht="21" customHeight="1">
      <c r="B5" s="484"/>
      <c r="D5" s="244"/>
      <c r="E5" s="244"/>
      <c r="H5" s="51"/>
      <c r="I5" s="244"/>
      <c r="J5" s="244"/>
      <c r="K5" s="961"/>
      <c r="L5" s="961"/>
      <c r="M5" s="961"/>
      <c r="N5" s="467"/>
      <c r="O5" s="72"/>
      <c r="P5" s="72"/>
      <c r="Q5" s="72"/>
      <c r="R5" s="72"/>
      <c r="S5" s="72"/>
      <c r="T5" s="72"/>
      <c r="U5" s="72"/>
      <c r="V5" s="72"/>
      <c r="W5" s="72"/>
    </row>
    <row r="6" spans="1:23" s="4" customFormat="1" ht="48.75" customHeight="1" thickBot="1">
      <c r="A6" s="1188" t="s">
        <v>270</v>
      </c>
      <c r="B6" s="1106"/>
      <c r="C6" s="1106"/>
      <c r="D6" s="1106"/>
      <c r="E6" s="1106"/>
      <c r="F6" s="1106"/>
      <c r="G6" s="1106"/>
      <c r="H6" s="1106"/>
      <c r="I6" s="1106"/>
      <c r="J6" s="1106"/>
      <c r="K6" s="1106"/>
      <c r="L6" s="1106"/>
      <c r="M6" s="1106"/>
      <c r="N6" s="37"/>
      <c r="O6" s="105"/>
      <c r="P6" s="105"/>
      <c r="Q6" s="105"/>
      <c r="R6" s="105"/>
      <c r="S6" s="105"/>
      <c r="T6" s="105"/>
      <c r="U6" s="105"/>
      <c r="V6" s="105"/>
      <c r="W6" s="105"/>
    </row>
    <row r="7" spans="1:23" ht="21" customHeight="1" thickBot="1">
      <c r="A7" s="1109" t="s">
        <v>0</v>
      </c>
      <c r="B7" s="1150" t="s">
        <v>1</v>
      </c>
      <c r="C7" s="499"/>
      <c r="D7" s="379"/>
      <c r="E7" s="380"/>
      <c r="F7" s="1109" t="s">
        <v>221</v>
      </c>
      <c r="G7" s="502" t="s">
        <v>222</v>
      </c>
      <c r="H7" s="1165" t="s">
        <v>2</v>
      </c>
      <c r="I7" s="1116" t="s">
        <v>3</v>
      </c>
      <c r="J7" s="1116"/>
      <c r="K7" s="1117"/>
      <c r="L7" s="643" t="s">
        <v>5</v>
      </c>
      <c r="M7" s="644" t="s">
        <v>4</v>
      </c>
      <c r="N7" s="907" t="s">
        <v>7</v>
      </c>
      <c r="O7" s="1083" t="s">
        <v>3</v>
      </c>
      <c r="P7" s="1083"/>
      <c r="Q7" s="1084"/>
      <c r="R7" s="74" t="s">
        <v>5</v>
      </c>
      <c r="S7" s="75" t="s">
        <v>4</v>
      </c>
      <c r="T7" s="236"/>
      <c r="U7" s="237"/>
    </row>
    <row r="8" spans="1:23" ht="21" customHeight="1" thickBot="1">
      <c r="A8" s="1110"/>
      <c r="B8" s="1173"/>
      <c r="C8" s="510"/>
      <c r="D8" s="381"/>
      <c r="E8" s="382"/>
      <c r="F8" s="1120"/>
      <c r="G8" s="965"/>
      <c r="H8" s="1166"/>
      <c r="I8" s="495" t="s">
        <v>9</v>
      </c>
      <c r="J8" s="908" t="s">
        <v>10</v>
      </c>
      <c r="K8" s="881" t="s">
        <v>11</v>
      </c>
      <c r="L8" s="825" t="s">
        <v>6</v>
      </c>
      <c r="M8" s="908"/>
      <c r="N8" s="909" t="s">
        <v>8</v>
      </c>
      <c r="O8" s="190" t="s">
        <v>9</v>
      </c>
      <c r="P8" s="106" t="s">
        <v>10</v>
      </c>
      <c r="Q8" s="174" t="s">
        <v>11</v>
      </c>
      <c r="R8" s="163" t="s">
        <v>6</v>
      </c>
      <c r="S8" s="106"/>
      <c r="T8" s="238"/>
      <c r="U8" s="239"/>
    </row>
    <row r="9" spans="1:23" ht="39.75" customHeight="1">
      <c r="A9" s="1189" t="s">
        <v>12</v>
      </c>
      <c r="B9" s="910" t="s">
        <v>250</v>
      </c>
      <c r="C9" s="799"/>
      <c r="D9" s="439"/>
      <c r="E9" s="440"/>
      <c r="F9" s="680">
        <v>250</v>
      </c>
      <c r="G9" s="970">
        <v>200</v>
      </c>
      <c r="H9" s="848">
        <v>250</v>
      </c>
      <c r="I9" s="272">
        <f>SUM(O9*F9)/H9</f>
        <v>7.18</v>
      </c>
      <c r="J9" s="273">
        <f>SUM(P9*F9)/H9</f>
        <v>6.51</v>
      </c>
      <c r="K9" s="273">
        <f>SUM(Q9*F9)/H9</f>
        <v>23.54</v>
      </c>
      <c r="L9" s="273">
        <f>SUM(R9*F9)/H9</f>
        <v>182</v>
      </c>
      <c r="M9" s="274">
        <f>SUM(S9*F9)/H9</f>
        <v>1.1299999999999999</v>
      </c>
      <c r="N9" s="889">
        <v>25</v>
      </c>
      <c r="O9" s="186">
        <v>7.18</v>
      </c>
      <c r="P9" s="187">
        <v>6.51</v>
      </c>
      <c r="Q9" s="187">
        <v>23.54</v>
      </c>
      <c r="R9" s="187">
        <v>182</v>
      </c>
      <c r="S9" s="191">
        <v>1.1299999999999999</v>
      </c>
      <c r="T9" s="232"/>
      <c r="U9" s="233"/>
    </row>
    <row r="10" spans="1:23" ht="21" customHeight="1">
      <c r="A10" s="1189"/>
      <c r="B10" s="801"/>
      <c r="C10" s="694" t="s">
        <v>149</v>
      </c>
      <c r="D10" s="657">
        <f>SUM(F10*T10)/H10</f>
        <v>20</v>
      </c>
      <c r="E10" s="249">
        <f>SUM(F10*U10)/H10</f>
        <v>20</v>
      </c>
      <c r="F10" s="665">
        <f>SUM(F9)</f>
        <v>250</v>
      </c>
      <c r="G10" s="906"/>
      <c r="H10" s="848">
        <v>250</v>
      </c>
      <c r="I10" s="361"/>
      <c r="J10" s="313"/>
      <c r="K10" s="313"/>
      <c r="L10" s="313"/>
      <c r="M10" s="362"/>
      <c r="N10" s="667"/>
      <c r="O10" s="168"/>
      <c r="P10" s="87"/>
      <c r="Q10" s="87"/>
      <c r="R10" s="87"/>
      <c r="S10" s="192"/>
      <c r="T10" s="166">
        <v>20</v>
      </c>
      <c r="U10" s="167">
        <v>20</v>
      </c>
    </row>
    <row r="11" spans="1:23" ht="21" customHeight="1">
      <c r="A11" s="1189"/>
      <c r="B11" s="801"/>
      <c r="C11" s="694" t="s">
        <v>74</v>
      </c>
      <c r="D11" s="657">
        <f>SUM(F11*T11)/H11</f>
        <v>230</v>
      </c>
      <c r="E11" s="249">
        <f>SUM(F11*U11)/H11</f>
        <v>230</v>
      </c>
      <c r="F11" s="665">
        <f>SUM(F9)</f>
        <v>250</v>
      </c>
      <c r="G11" s="906"/>
      <c r="H11" s="848">
        <v>250</v>
      </c>
      <c r="I11" s="361"/>
      <c r="J11" s="313"/>
      <c r="K11" s="313"/>
      <c r="L11" s="313"/>
      <c r="M11" s="362"/>
      <c r="N11" s="667"/>
      <c r="O11" s="168"/>
      <c r="P11" s="87"/>
      <c r="Q11" s="87"/>
      <c r="R11" s="87"/>
      <c r="S11" s="192"/>
      <c r="T11" s="166">
        <v>230</v>
      </c>
      <c r="U11" s="167">
        <v>230</v>
      </c>
    </row>
    <row r="12" spans="1:23" ht="21" customHeight="1">
      <c r="A12" s="1189"/>
      <c r="B12" s="801"/>
      <c r="C12" s="694" t="s">
        <v>71</v>
      </c>
      <c r="D12" s="657">
        <f>SUM(F12*T12)/H12</f>
        <v>25</v>
      </c>
      <c r="E12" s="249">
        <f>SUM(F12*U12)/H12</f>
        <v>25</v>
      </c>
      <c r="F12" s="665">
        <f>SUM(F9)</f>
        <v>250</v>
      </c>
      <c r="G12" s="906"/>
      <c r="H12" s="848">
        <v>250</v>
      </c>
      <c r="I12" s="361"/>
      <c r="J12" s="313"/>
      <c r="K12" s="313"/>
      <c r="L12" s="313"/>
      <c r="M12" s="362"/>
      <c r="N12" s="667"/>
      <c r="O12" s="168"/>
      <c r="P12" s="87"/>
      <c r="Q12" s="87"/>
      <c r="R12" s="87"/>
      <c r="S12" s="192"/>
      <c r="T12" s="166">
        <v>25</v>
      </c>
      <c r="U12" s="167">
        <v>25</v>
      </c>
    </row>
    <row r="13" spans="1:23" ht="21" customHeight="1">
      <c r="A13" s="1189"/>
      <c r="B13" s="801"/>
      <c r="C13" s="694" t="s">
        <v>75</v>
      </c>
      <c r="D13" s="657">
        <f>SUM(F13*T13)/H13</f>
        <v>3</v>
      </c>
      <c r="E13" s="249">
        <f>SUM(F13*U13)/H13</f>
        <v>3</v>
      </c>
      <c r="F13" s="665">
        <f>SUM(F9)</f>
        <v>250</v>
      </c>
      <c r="G13" s="906"/>
      <c r="H13" s="848">
        <v>250</v>
      </c>
      <c r="I13" s="361"/>
      <c r="J13" s="313"/>
      <c r="K13" s="313"/>
      <c r="L13" s="313"/>
      <c r="M13" s="362"/>
      <c r="N13" s="667"/>
      <c r="O13" s="168"/>
      <c r="P13" s="87"/>
      <c r="Q13" s="87"/>
      <c r="R13" s="87"/>
      <c r="S13" s="192"/>
      <c r="T13" s="166">
        <v>3</v>
      </c>
      <c r="U13" s="167">
        <v>3</v>
      </c>
    </row>
    <row r="14" spans="1:23" ht="21" customHeight="1">
      <c r="A14" s="1189"/>
      <c r="B14" s="801"/>
      <c r="C14" s="694" t="s">
        <v>73</v>
      </c>
      <c r="D14" s="657">
        <f>SUM(F14*T14)/H14</f>
        <v>8</v>
      </c>
      <c r="E14" s="249">
        <f>SUM(F14*U14)/H14</f>
        <v>8</v>
      </c>
      <c r="F14" s="665">
        <f>SUM(F9)</f>
        <v>250</v>
      </c>
      <c r="G14" s="906"/>
      <c r="H14" s="848">
        <v>250</v>
      </c>
      <c r="I14" s="312"/>
      <c r="J14" s="313"/>
      <c r="K14" s="313"/>
      <c r="L14" s="313"/>
      <c r="M14" s="277"/>
      <c r="N14" s="667"/>
      <c r="O14" s="168"/>
      <c r="P14" s="87"/>
      <c r="Q14" s="87"/>
      <c r="R14" s="87"/>
      <c r="S14" s="192"/>
      <c r="T14" s="166">
        <v>8</v>
      </c>
      <c r="U14" s="167">
        <v>8</v>
      </c>
    </row>
    <row r="15" spans="1:23" ht="21" customHeight="1">
      <c r="A15" s="1190"/>
      <c r="B15" s="782" t="s">
        <v>124</v>
      </c>
      <c r="C15" s="663"/>
      <c r="D15" s="664"/>
      <c r="E15" s="374"/>
      <c r="F15" s="1373">
        <v>180</v>
      </c>
      <c r="G15" s="944">
        <v>150</v>
      </c>
      <c r="H15" s="837">
        <v>180</v>
      </c>
      <c r="I15" s="279">
        <f>SUM(O15*F15)/H15</f>
        <v>5.9999999999999991E-2</v>
      </c>
      <c r="J15" s="280">
        <f>SUM(P15*F15)/H15</f>
        <v>0.02</v>
      </c>
      <c r="K15" s="280">
        <f>SUM(Q15*F15)/H15</f>
        <v>9.99</v>
      </c>
      <c r="L15" s="280">
        <f>SUM(R15*F15)/H15</f>
        <v>40</v>
      </c>
      <c r="M15" s="281">
        <f>SUM(S15*F15)/H15</f>
        <v>2.9999999999999995E-2</v>
      </c>
      <c r="N15" s="660" t="s">
        <v>254</v>
      </c>
      <c r="O15" s="166">
        <v>0.06</v>
      </c>
      <c r="P15" s="121">
        <v>0.02</v>
      </c>
      <c r="Q15" s="121">
        <v>9.99</v>
      </c>
      <c r="R15" s="121">
        <v>40</v>
      </c>
      <c r="S15" s="169">
        <v>0.03</v>
      </c>
      <c r="T15" s="188"/>
      <c r="U15" s="201"/>
    </row>
    <row r="16" spans="1:23" ht="21" customHeight="1">
      <c r="A16" s="1190"/>
      <c r="B16" s="951" t="s">
        <v>180</v>
      </c>
      <c r="C16" s="694" t="s">
        <v>124</v>
      </c>
      <c r="D16" s="657">
        <v>3</v>
      </c>
      <c r="E16" s="249">
        <v>3</v>
      </c>
      <c r="F16" s="983">
        <f>SUM(F15)</f>
        <v>180</v>
      </c>
      <c r="G16" s="934"/>
      <c r="H16" s="837">
        <v>180</v>
      </c>
      <c r="I16" s="312"/>
      <c r="J16" s="313"/>
      <c r="K16" s="313"/>
      <c r="L16" s="313"/>
      <c r="M16" s="277"/>
      <c r="N16" s="660"/>
      <c r="O16" s="168"/>
      <c r="P16" s="87"/>
      <c r="Q16" s="87"/>
      <c r="R16" s="87"/>
      <c r="S16" s="169"/>
      <c r="T16" s="166">
        <v>1</v>
      </c>
      <c r="U16" s="167">
        <v>1</v>
      </c>
    </row>
    <row r="17" spans="1:21" ht="21" customHeight="1">
      <c r="A17" s="1190"/>
      <c r="B17" s="951"/>
      <c r="C17" s="694" t="s">
        <v>73</v>
      </c>
      <c r="D17" s="657">
        <v>10</v>
      </c>
      <c r="E17" s="249">
        <v>10</v>
      </c>
      <c r="F17" s="983">
        <f>SUM(F15)</f>
        <v>180</v>
      </c>
      <c r="G17" s="934"/>
      <c r="H17" s="837">
        <v>180</v>
      </c>
      <c r="I17" s="312"/>
      <c r="J17" s="313"/>
      <c r="K17" s="313"/>
      <c r="L17" s="313"/>
      <c r="M17" s="277"/>
      <c r="N17" s="660"/>
      <c r="O17" s="168"/>
      <c r="P17" s="87"/>
      <c r="Q17" s="87"/>
      <c r="R17" s="87"/>
      <c r="S17" s="169"/>
      <c r="T17" s="166"/>
      <c r="U17" s="167"/>
    </row>
    <row r="18" spans="1:21" ht="21" customHeight="1">
      <c r="A18" s="1190"/>
      <c r="B18" s="850"/>
      <c r="C18" s="694" t="s">
        <v>125</v>
      </c>
      <c r="D18" s="657">
        <v>198</v>
      </c>
      <c r="E18" s="249">
        <v>198</v>
      </c>
      <c r="F18" s="983">
        <f>SUM(F15)</f>
        <v>180</v>
      </c>
      <c r="G18" s="934"/>
      <c r="H18" s="837">
        <v>180</v>
      </c>
      <c r="I18" s="312"/>
      <c r="J18" s="313"/>
      <c r="K18" s="313"/>
      <c r="L18" s="313"/>
      <c r="M18" s="277"/>
      <c r="N18" s="660"/>
      <c r="O18" s="168"/>
      <c r="P18" s="87"/>
      <c r="Q18" s="87"/>
      <c r="R18" s="87"/>
      <c r="S18" s="169"/>
      <c r="T18" s="166">
        <v>10</v>
      </c>
      <c r="U18" s="167">
        <v>10</v>
      </c>
    </row>
    <row r="19" spans="1:21" ht="21" customHeight="1">
      <c r="A19" s="1190"/>
      <c r="B19" s="910" t="s">
        <v>127</v>
      </c>
      <c r="C19" s="663"/>
      <c r="D19" s="664"/>
      <c r="E19" s="374"/>
      <c r="F19" s="680">
        <v>57</v>
      </c>
      <c r="G19" s="970">
        <v>45</v>
      </c>
      <c r="H19" s="837">
        <v>57</v>
      </c>
      <c r="I19" s="279">
        <f>SUM(O19*F19)/H19</f>
        <v>6.68</v>
      </c>
      <c r="J19" s="280">
        <f>SUM(P19*F19)/H19</f>
        <v>8.4499999999999993</v>
      </c>
      <c r="K19" s="280">
        <f>SUM(Q19*F19)/H19</f>
        <v>19.39</v>
      </c>
      <c r="L19" s="280">
        <f>SUM(R19*F19)/H19</f>
        <v>180</v>
      </c>
      <c r="M19" s="281">
        <f>SUM(S19*F19)/H19</f>
        <v>0.11000000000000001</v>
      </c>
      <c r="N19" s="667">
        <v>4</v>
      </c>
      <c r="O19" s="193">
        <v>6.68</v>
      </c>
      <c r="P19" s="159">
        <v>8.4499999999999993</v>
      </c>
      <c r="Q19" s="81">
        <v>19.39</v>
      </c>
      <c r="R19" s="81">
        <v>180</v>
      </c>
      <c r="S19" s="165">
        <v>0.11</v>
      </c>
      <c r="T19" s="188"/>
      <c r="U19" s="201"/>
    </row>
    <row r="20" spans="1:21" ht="21" customHeight="1">
      <c r="A20" s="1190"/>
      <c r="B20" s="801"/>
      <c r="C20" s="694" t="s">
        <v>126</v>
      </c>
      <c r="D20" s="657">
        <f>SUM(F20*T20)/H20</f>
        <v>13</v>
      </c>
      <c r="E20" s="249">
        <f>SUM(F20*U20)/H20</f>
        <v>12</v>
      </c>
      <c r="F20" s="665">
        <f>SUM(F19)</f>
        <v>57</v>
      </c>
      <c r="G20" s="700"/>
      <c r="H20" s="837">
        <v>57</v>
      </c>
      <c r="I20" s="361"/>
      <c r="J20" s="313"/>
      <c r="K20" s="313"/>
      <c r="L20" s="313"/>
      <c r="M20" s="362"/>
      <c r="N20" s="667"/>
      <c r="O20" s="164"/>
      <c r="P20" s="81"/>
      <c r="Q20" s="81"/>
      <c r="R20" s="81"/>
      <c r="S20" s="165"/>
      <c r="T20" s="166">
        <v>13</v>
      </c>
      <c r="U20" s="167">
        <v>12</v>
      </c>
    </row>
    <row r="21" spans="1:21" ht="21" customHeight="1">
      <c r="A21" s="1190"/>
      <c r="B21" s="801"/>
      <c r="C21" s="694" t="s">
        <v>75</v>
      </c>
      <c r="D21" s="657">
        <f>SUM(F21*T21)/H21</f>
        <v>5</v>
      </c>
      <c r="E21" s="249">
        <f>SUM(F21*U21)/H21</f>
        <v>5</v>
      </c>
      <c r="F21" s="665">
        <f>SUM(F19)</f>
        <v>57</v>
      </c>
      <c r="G21" s="700"/>
      <c r="H21" s="837">
        <v>57</v>
      </c>
      <c r="I21" s="361"/>
      <c r="J21" s="313"/>
      <c r="K21" s="313"/>
      <c r="L21" s="313"/>
      <c r="M21" s="362"/>
      <c r="N21" s="667"/>
      <c r="O21" s="164"/>
      <c r="P21" s="81"/>
      <c r="Q21" s="81"/>
      <c r="R21" s="81"/>
      <c r="S21" s="165"/>
      <c r="T21" s="166">
        <v>5</v>
      </c>
      <c r="U21" s="167">
        <v>5</v>
      </c>
    </row>
    <row r="22" spans="1:21" ht="21" customHeight="1" thickBot="1">
      <c r="A22" s="1190"/>
      <c r="B22" s="768"/>
      <c r="C22" s="694" t="s">
        <v>105</v>
      </c>
      <c r="D22" s="657">
        <f>SUM(F22*T22)/H22</f>
        <v>40</v>
      </c>
      <c r="E22" s="249">
        <f>SUM(F22*U22)/H22</f>
        <v>40</v>
      </c>
      <c r="F22" s="665">
        <f>SUM(F19)</f>
        <v>57</v>
      </c>
      <c r="G22" s="700"/>
      <c r="H22" s="837">
        <v>57</v>
      </c>
      <c r="I22" s="657"/>
      <c r="J22" s="669"/>
      <c r="K22" s="669"/>
      <c r="L22" s="669"/>
      <c r="M22" s="819"/>
      <c r="N22" s="667"/>
      <c r="O22" s="176"/>
      <c r="S22" s="177"/>
      <c r="T22" s="166">
        <v>40</v>
      </c>
      <c r="U22" s="167">
        <v>40</v>
      </c>
    </row>
    <row r="23" spans="1:21" ht="21" customHeight="1" thickBot="1">
      <c r="A23" s="1191"/>
      <c r="B23" s="736" t="s">
        <v>76</v>
      </c>
      <c r="C23" s="548"/>
      <c r="D23" s="791"/>
      <c r="E23" s="888"/>
      <c r="F23" s="893">
        <f>SUM(F9,F15,F19)</f>
        <v>487</v>
      </c>
      <c r="G23" s="946">
        <v>395</v>
      </c>
      <c r="H23" s="841">
        <f t="shared" ref="H23:M23" si="0">SUM(H9:H22)</f>
        <v>2448</v>
      </c>
      <c r="I23" s="795">
        <f t="shared" si="0"/>
        <v>13.919999999999998</v>
      </c>
      <c r="J23" s="795">
        <f t="shared" si="0"/>
        <v>14.979999999999999</v>
      </c>
      <c r="K23" s="795">
        <f t="shared" si="0"/>
        <v>52.92</v>
      </c>
      <c r="L23" s="795">
        <f t="shared" si="0"/>
        <v>402</v>
      </c>
      <c r="M23" s="795">
        <f t="shared" si="0"/>
        <v>1.27</v>
      </c>
      <c r="N23" s="548"/>
      <c r="O23" s="161">
        <f>SUM(O9:O22)</f>
        <v>13.919999999999998</v>
      </c>
      <c r="P23" s="161">
        <f>SUM(P9:P22)</f>
        <v>14.979999999999999</v>
      </c>
      <c r="Q23" s="161">
        <f>SUM(Q9:Q22)</f>
        <v>52.92</v>
      </c>
      <c r="R23" s="161">
        <f>SUM(R9:R22)</f>
        <v>402</v>
      </c>
      <c r="S23" s="161">
        <f>SUM(S9:S22)</f>
        <v>1.27</v>
      </c>
      <c r="T23" s="172"/>
      <c r="U23" s="173"/>
    </row>
    <row r="24" spans="1:21" ht="21" customHeight="1" thickBot="1">
      <c r="A24" s="911" t="s">
        <v>16</v>
      </c>
      <c r="B24" s="891" t="s">
        <v>23</v>
      </c>
      <c r="C24" s="686"/>
      <c r="D24" s="657">
        <f>SUM(F24*T24)/H24</f>
        <v>114.03508771929825</v>
      </c>
      <c r="E24" s="249">
        <f>SUM(F24*U24)/H24</f>
        <v>100</v>
      </c>
      <c r="F24" s="816">
        <v>100</v>
      </c>
      <c r="G24" s="1371">
        <v>100</v>
      </c>
      <c r="H24" s="844">
        <v>114</v>
      </c>
      <c r="I24" s="272">
        <f>SUM(O24*F24)/H24</f>
        <v>1.0526315789473684</v>
      </c>
      <c r="J24" s="273">
        <f>SUM(P24*F24)/H24</f>
        <v>0.35087719298245612</v>
      </c>
      <c r="K24" s="273">
        <f>SUM(Q24*F24)/H24</f>
        <v>14.736842105263158</v>
      </c>
      <c r="L24" s="273">
        <f>SUM(R24*F24)/H24</f>
        <v>67.368421052631575</v>
      </c>
      <c r="M24" s="274">
        <f>SUM(S24*F24)/H24</f>
        <v>7.0175438596491224</v>
      </c>
      <c r="N24" s="548">
        <v>70</v>
      </c>
      <c r="O24" s="184">
        <v>1.2</v>
      </c>
      <c r="P24" s="99">
        <v>0.4</v>
      </c>
      <c r="Q24" s="99">
        <v>16.8</v>
      </c>
      <c r="R24" s="99">
        <v>76.8</v>
      </c>
      <c r="S24" s="185">
        <v>8</v>
      </c>
      <c r="T24" s="204">
        <v>130</v>
      </c>
      <c r="U24" s="205">
        <v>114</v>
      </c>
    </row>
    <row r="25" spans="1:21" ht="21" customHeight="1" thickBot="1">
      <c r="A25" s="1111" t="s">
        <v>18</v>
      </c>
      <c r="B25" s="1036" t="s">
        <v>362</v>
      </c>
      <c r="C25" s="799"/>
      <c r="D25" s="439"/>
      <c r="E25" s="440"/>
      <c r="F25" s="944">
        <v>250</v>
      </c>
      <c r="G25" s="660">
        <v>200</v>
      </c>
      <c r="H25" s="837">
        <v>220</v>
      </c>
      <c r="I25" s="546">
        <v>2.36</v>
      </c>
      <c r="J25" s="547">
        <v>2.75</v>
      </c>
      <c r="K25" s="547">
        <v>15.87</v>
      </c>
      <c r="L25" s="808">
        <v>97.75</v>
      </c>
      <c r="M25" s="547">
        <v>8.25</v>
      </c>
      <c r="N25" s="551">
        <v>16</v>
      </c>
      <c r="O25" s="175">
        <v>2.06</v>
      </c>
      <c r="P25" s="162">
        <v>3.1</v>
      </c>
      <c r="Q25" s="162">
        <v>12.57</v>
      </c>
      <c r="R25" s="162">
        <v>87.25</v>
      </c>
      <c r="S25" s="183">
        <v>5.75</v>
      </c>
      <c r="T25" s="232"/>
      <c r="U25" s="233"/>
    </row>
    <row r="26" spans="1:21" ht="21" customHeight="1">
      <c r="A26" s="1112"/>
      <c r="B26" s="784" t="s">
        <v>361</v>
      </c>
      <c r="C26" s="663"/>
      <c r="D26" s="664"/>
      <c r="E26" s="374"/>
      <c r="F26" s="934">
        <f>SUM(F25)</f>
        <v>250</v>
      </c>
      <c r="G26" s="659"/>
      <c r="H26" s="837">
        <v>220</v>
      </c>
      <c r="I26" s="657"/>
      <c r="J26" s="669"/>
      <c r="K26" s="669"/>
      <c r="L26" s="669"/>
      <c r="M26" s="819"/>
      <c r="N26" s="875"/>
      <c r="O26" s="164"/>
      <c r="P26" s="81"/>
      <c r="Q26" s="81"/>
      <c r="R26" s="81"/>
      <c r="S26" s="165"/>
      <c r="T26" s="166">
        <v>70</v>
      </c>
      <c r="U26" s="167">
        <v>50</v>
      </c>
    </row>
    <row r="27" spans="1:21" ht="21" customHeight="1">
      <c r="A27" s="1112"/>
      <c r="B27" s="1036" t="s">
        <v>364</v>
      </c>
      <c r="C27" s="694" t="s">
        <v>128</v>
      </c>
      <c r="D27" s="657">
        <v>100</v>
      </c>
      <c r="E27" s="249">
        <v>80</v>
      </c>
      <c r="F27" s="934">
        <f>SUM(F25)</f>
        <v>250</v>
      </c>
      <c r="G27" s="659"/>
      <c r="H27" s="837">
        <v>220</v>
      </c>
      <c r="I27" s="657"/>
      <c r="J27" s="669"/>
      <c r="K27" s="669"/>
      <c r="L27" s="669"/>
      <c r="M27" s="819"/>
      <c r="N27" s="875"/>
      <c r="O27" s="164"/>
      <c r="P27" s="81"/>
      <c r="Q27" s="81"/>
      <c r="R27" s="81"/>
      <c r="S27" s="165"/>
      <c r="T27" s="166">
        <v>25</v>
      </c>
      <c r="U27" s="167">
        <v>20</v>
      </c>
    </row>
    <row r="28" spans="1:21" ht="21" customHeight="1">
      <c r="A28" s="1112"/>
      <c r="B28" s="1036"/>
      <c r="C28" s="694" t="s">
        <v>72</v>
      </c>
      <c r="D28" s="657">
        <v>25</v>
      </c>
      <c r="E28" s="249">
        <v>15</v>
      </c>
      <c r="F28" s="934"/>
      <c r="G28" s="659"/>
      <c r="H28" s="837"/>
      <c r="I28" s="657"/>
      <c r="J28" s="669"/>
      <c r="K28" s="669"/>
      <c r="L28" s="669"/>
      <c r="M28" s="819"/>
      <c r="N28" s="875"/>
      <c r="O28" s="164"/>
      <c r="P28" s="81"/>
      <c r="Q28" s="81"/>
      <c r="R28" s="81"/>
      <c r="S28" s="165"/>
      <c r="T28" s="166"/>
      <c r="U28" s="167"/>
    </row>
    <row r="29" spans="1:21" ht="21" customHeight="1">
      <c r="A29" s="1112"/>
      <c r="B29" s="1036"/>
      <c r="C29" s="694" t="s">
        <v>88</v>
      </c>
      <c r="D29" s="657">
        <v>15</v>
      </c>
      <c r="E29" s="249">
        <v>10</v>
      </c>
      <c r="F29" s="934"/>
      <c r="G29" s="659"/>
      <c r="H29" s="837"/>
      <c r="I29" s="657"/>
      <c r="J29" s="669"/>
      <c r="K29" s="669"/>
      <c r="L29" s="669"/>
      <c r="M29" s="819"/>
      <c r="N29" s="875"/>
      <c r="O29" s="164"/>
      <c r="P29" s="81"/>
      <c r="Q29" s="81"/>
      <c r="R29" s="81"/>
      <c r="S29" s="165"/>
      <c r="T29" s="166"/>
      <c r="U29" s="167"/>
    </row>
    <row r="30" spans="1:21" ht="21" customHeight="1">
      <c r="A30" s="1112"/>
      <c r="B30" s="1036"/>
      <c r="C30" s="694" t="s">
        <v>360</v>
      </c>
      <c r="D30" s="657">
        <v>8</v>
      </c>
      <c r="E30" s="249">
        <v>8</v>
      </c>
      <c r="F30" s="934">
        <f>SUM(F25)</f>
        <v>250</v>
      </c>
      <c r="G30" s="659"/>
      <c r="H30" s="837">
        <v>220</v>
      </c>
      <c r="I30" s="657"/>
      <c r="J30" s="669"/>
      <c r="K30" s="669"/>
      <c r="L30" s="669"/>
      <c r="M30" s="819"/>
      <c r="N30" s="875"/>
      <c r="O30" s="164"/>
      <c r="P30" s="81"/>
      <c r="Q30" s="81"/>
      <c r="R30" s="81"/>
      <c r="S30" s="165"/>
      <c r="T30" s="166">
        <v>15</v>
      </c>
      <c r="U30" s="167">
        <v>10</v>
      </c>
    </row>
    <row r="31" spans="1:21" ht="21" customHeight="1">
      <c r="A31" s="1112"/>
      <c r="B31" s="1036"/>
      <c r="C31" s="694" t="s">
        <v>104</v>
      </c>
      <c r="D31" s="657">
        <v>5</v>
      </c>
      <c r="E31" s="249">
        <v>5</v>
      </c>
      <c r="F31" s="934">
        <f>SUM(F25)</f>
        <v>250</v>
      </c>
      <c r="G31" s="659"/>
      <c r="H31" s="837">
        <v>220</v>
      </c>
      <c r="I31" s="657"/>
      <c r="J31" s="669"/>
      <c r="K31" s="669"/>
      <c r="L31" s="669"/>
      <c r="M31" s="819"/>
      <c r="N31" s="875"/>
      <c r="O31" s="164"/>
      <c r="P31" s="81"/>
      <c r="Q31" s="81"/>
      <c r="R31" s="81"/>
      <c r="S31" s="165"/>
      <c r="T31" s="166">
        <v>3</v>
      </c>
      <c r="U31" s="167">
        <v>3</v>
      </c>
    </row>
    <row r="32" spans="1:21" ht="21" customHeight="1" thickBot="1">
      <c r="A32" s="1112"/>
      <c r="B32" s="1036"/>
      <c r="C32" s="694" t="s">
        <v>145</v>
      </c>
      <c r="D32" s="657">
        <v>190</v>
      </c>
      <c r="E32" s="249">
        <v>190</v>
      </c>
      <c r="F32" s="934">
        <f>SUM(F25)</f>
        <v>250</v>
      </c>
      <c r="G32" s="659"/>
      <c r="H32" s="837">
        <v>220</v>
      </c>
      <c r="I32" s="657"/>
      <c r="J32" s="669"/>
      <c r="K32" s="669"/>
      <c r="L32" s="669"/>
      <c r="M32" s="819"/>
      <c r="N32" s="875"/>
      <c r="O32" s="164"/>
      <c r="P32" s="81"/>
      <c r="Q32" s="81"/>
      <c r="R32" s="81"/>
      <c r="S32" s="165"/>
      <c r="T32" s="166">
        <v>190</v>
      </c>
      <c r="U32" s="167">
        <v>190</v>
      </c>
    </row>
    <row r="33" spans="1:21" ht="19.5" customHeight="1">
      <c r="A33" s="1120"/>
      <c r="B33" s="1034" t="s">
        <v>358</v>
      </c>
      <c r="C33" s="663"/>
      <c r="D33" s="275"/>
      <c r="E33" s="981"/>
      <c r="F33" s="680">
        <v>210</v>
      </c>
      <c r="G33" s="970">
        <v>165</v>
      </c>
      <c r="H33" s="659">
        <v>210</v>
      </c>
      <c r="I33" s="272">
        <f>SUM(O33*F33)/H33</f>
        <v>22.47</v>
      </c>
      <c r="J33" s="273">
        <f>SUM(P33*F33)/H33</f>
        <v>9.14</v>
      </c>
      <c r="K33" s="273">
        <f>SUM(Q33*F33)/H33</f>
        <v>24.73</v>
      </c>
      <c r="L33" s="446">
        <f>SUM(R33*F33)/H33</f>
        <v>271</v>
      </c>
      <c r="M33" s="447">
        <f>SUM(S33*F33)/H33</f>
        <v>210</v>
      </c>
      <c r="N33" s="660">
        <v>102</v>
      </c>
      <c r="O33" s="441">
        <v>22.47</v>
      </c>
      <c r="P33" s="442">
        <v>9.14</v>
      </c>
      <c r="Q33" s="442">
        <v>24.73</v>
      </c>
      <c r="R33" s="443">
        <v>271</v>
      </c>
      <c r="S33" s="168">
        <v>210</v>
      </c>
      <c r="T33" s="104">
        <v>210</v>
      </c>
      <c r="U33" s="104"/>
    </row>
    <row r="34" spans="1:21" ht="21" customHeight="1">
      <c r="A34" s="1120"/>
      <c r="B34" s="1010" t="s">
        <v>359</v>
      </c>
      <c r="C34" s="1037" t="s">
        <v>207</v>
      </c>
      <c r="D34" s="657">
        <f t="shared" ref="D34:D39" si="1">SUM(F34*T34)/H34</f>
        <v>136</v>
      </c>
      <c r="E34" s="982">
        <v>113</v>
      </c>
      <c r="F34" s="665">
        <f>SUM(F33)</f>
        <v>210</v>
      </c>
      <c r="G34" s="700"/>
      <c r="H34" s="659">
        <v>210</v>
      </c>
      <c r="I34" s="854"/>
      <c r="J34" s="855"/>
      <c r="K34" s="855"/>
      <c r="L34" s="856"/>
      <c r="M34" s="448"/>
      <c r="N34" s="800"/>
      <c r="O34" s="187"/>
      <c r="P34" s="187"/>
      <c r="Q34" s="187"/>
      <c r="R34" s="187"/>
      <c r="S34" s="87"/>
      <c r="T34" s="461">
        <v>136</v>
      </c>
      <c r="U34" s="462">
        <v>113</v>
      </c>
    </row>
    <row r="35" spans="1:21" ht="21" customHeight="1">
      <c r="A35" s="1120"/>
      <c r="B35" s="1010"/>
      <c r="C35" s="1037" t="s">
        <v>157</v>
      </c>
      <c r="D35" s="657">
        <f t="shared" si="1"/>
        <v>23</v>
      </c>
      <c r="E35" s="982">
        <v>23</v>
      </c>
      <c r="F35" s="665">
        <f t="shared" ref="F35:F39" si="2">SUM(F34)</f>
        <v>210</v>
      </c>
      <c r="G35" s="700"/>
      <c r="H35" s="659">
        <v>210</v>
      </c>
      <c r="I35" s="312"/>
      <c r="J35" s="313"/>
      <c r="K35" s="313"/>
      <c r="L35" s="362"/>
      <c r="M35" s="363"/>
      <c r="N35" s="660"/>
      <c r="O35" s="87"/>
      <c r="P35" s="87"/>
      <c r="Q35" s="87"/>
      <c r="R35" s="87"/>
      <c r="S35" s="87"/>
      <c r="T35" s="461">
        <v>23</v>
      </c>
      <c r="U35" s="462">
        <v>23</v>
      </c>
    </row>
    <row r="36" spans="1:21" ht="21" customHeight="1">
      <c r="A36" s="1120"/>
      <c r="B36" s="857"/>
      <c r="C36" s="1037" t="s">
        <v>88</v>
      </c>
      <c r="D36" s="657">
        <f t="shared" si="1"/>
        <v>54</v>
      </c>
      <c r="E36" s="249">
        <f>SUM(F36*U36)/H36</f>
        <v>45</v>
      </c>
      <c r="F36" s="665">
        <f t="shared" si="2"/>
        <v>210</v>
      </c>
      <c r="G36" s="700"/>
      <c r="H36" s="659">
        <v>210</v>
      </c>
      <c r="I36" s="279"/>
      <c r="J36" s="280"/>
      <c r="K36" s="280"/>
      <c r="L36" s="440"/>
      <c r="M36" s="448"/>
      <c r="N36" s="660"/>
      <c r="O36" s="121">
        <v>22.4</v>
      </c>
      <c r="P36" s="121">
        <v>18.23</v>
      </c>
      <c r="Q36" s="121">
        <v>7.03</v>
      </c>
      <c r="R36" s="121">
        <v>281.25</v>
      </c>
      <c r="S36" s="73">
        <v>53.75</v>
      </c>
      <c r="T36" s="461">
        <v>54</v>
      </c>
      <c r="U36" s="462">
        <v>45</v>
      </c>
    </row>
    <row r="37" spans="1:21" ht="21" customHeight="1">
      <c r="A37" s="1120"/>
      <c r="B37" s="857"/>
      <c r="C37" s="1037" t="s">
        <v>75</v>
      </c>
      <c r="D37" s="657">
        <f t="shared" si="1"/>
        <v>5</v>
      </c>
      <c r="E37" s="249">
        <f>SUM(F37*U37)/H37</f>
        <v>5</v>
      </c>
      <c r="F37" s="665">
        <f t="shared" si="2"/>
        <v>210</v>
      </c>
      <c r="G37" s="700"/>
      <c r="H37" s="659">
        <v>210</v>
      </c>
      <c r="I37" s="439"/>
      <c r="J37" s="280"/>
      <c r="K37" s="280"/>
      <c r="L37" s="440"/>
      <c r="M37" s="448"/>
      <c r="N37" s="660"/>
      <c r="O37" s="121"/>
      <c r="P37" s="121"/>
      <c r="Q37" s="121"/>
      <c r="R37" s="121"/>
      <c r="T37" s="461">
        <v>5</v>
      </c>
      <c r="U37" s="462">
        <v>5</v>
      </c>
    </row>
    <row r="38" spans="1:21" ht="21" customHeight="1">
      <c r="A38" s="1120"/>
      <c r="B38" s="857"/>
      <c r="C38" s="1037" t="s">
        <v>112</v>
      </c>
      <c r="D38" s="657">
        <f t="shared" si="1"/>
        <v>0.2</v>
      </c>
      <c r="E38" s="249">
        <f>SUM(F38*U38)/H38</f>
        <v>10</v>
      </c>
      <c r="F38" s="665">
        <f t="shared" si="2"/>
        <v>210</v>
      </c>
      <c r="G38" s="700"/>
      <c r="H38" s="659">
        <v>210</v>
      </c>
      <c r="I38" s="439"/>
      <c r="J38" s="280"/>
      <c r="K38" s="280"/>
      <c r="L38" s="440"/>
      <c r="M38" s="448"/>
      <c r="N38" s="660"/>
      <c r="O38" s="121"/>
      <c r="P38" s="121"/>
      <c r="Q38" s="121"/>
      <c r="R38" s="121"/>
      <c r="T38" s="461">
        <v>0.2</v>
      </c>
      <c r="U38" s="462">
        <v>10</v>
      </c>
    </row>
    <row r="39" spans="1:21" ht="21" customHeight="1" thickBot="1">
      <c r="A39" s="1120"/>
      <c r="B39" s="1035"/>
      <c r="C39" s="1037" t="s">
        <v>357</v>
      </c>
      <c r="D39" s="657">
        <f t="shared" si="1"/>
        <v>0.06</v>
      </c>
      <c r="E39" s="249">
        <f>SUM(F39*U39)/H39</f>
        <v>3</v>
      </c>
      <c r="F39" s="665">
        <f t="shared" si="2"/>
        <v>210</v>
      </c>
      <c r="G39" s="700"/>
      <c r="H39" s="659">
        <v>210</v>
      </c>
      <c r="I39" s="439"/>
      <c r="J39" s="280"/>
      <c r="K39" s="280"/>
      <c r="L39" s="440"/>
      <c r="M39" s="448"/>
      <c r="N39" s="660"/>
      <c r="O39" s="121"/>
      <c r="P39" s="121"/>
      <c r="Q39" s="121"/>
      <c r="R39" s="121"/>
      <c r="T39" s="461">
        <v>0.06</v>
      </c>
      <c r="U39" s="462">
        <v>3</v>
      </c>
    </row>
    <row r="40" spans="1:21" ht="21" customHeight="1" thickTop="1" thickBot="1">
      <c r="A40" s="1112"/>
      <c r="B40" s="971" t="s">
        <v>334</v>
      </c>
      <c r="C40" s="1007"/>
      <c r="D40" s="276"/>
      <c r="E40" s="276"/>
      <c r="F40" s="680">
        <v>50</v>
      </c>
      <c r="G40" s="660">
        <v>30</v>
      </c>
      <c r="H40" s="837"/>
      <c r="I40" s="854">
        <v>0.7</v>
      </c>
      <c r="J40" s="855">
        <v>2.4900000000000002</v>
      </c>
      <c r="K40" s="855">
        <v>2.93</v>
      </c>
      <c r="L40" s="855">
        <v>37.5</v>
      </c>
      <c r="M40" s="856">
        <v>13.65</v>
      </c>
      <c r="N40" s="660">
        <v>103</v>
      </c>
      <c r="O40" s="168"/>
      <c r="P40" s="87"/>
      <c r="Q40" s="87"/>
      <c r="R40" s="87"/>
      <c r="S40" s="169"/>
      <c r="T40" s="463">
        <v>8</v>
      </c>
      <c r="U40" s="464">
        <v>8</v>
      </c>
    </row>
    <row r="41" spans="1:21" ht="21" customHeight="1" thickBot="1">
      <c r="A41" s="1112"/>
      <c r="B41" s="971"/>
      <c r="C41" s="1007" t="s">
        <v>48</v>
      </c>
      <c r="D41" s="276">
        <v>12.5</v>
      </c>
      <c r="E41" s="276">
        <v>12.5</v>
      </c>
      <c r="F41" s="665"/>
      <c r="G41" s="659"/>
      <c r="H41" s="837"/>
      <c r="I41" s="854"/>
      <c r="J41" s="855"/>
      <c r="K41" s="855"/>
      <c r="L41" s="855"/>
      <c r="M41" s="856"/>
      <c r="N41" s="660"/>
      <c r="O41" s="168"/>
      <c r="P41" s="87"/>
      <c r="Q41" s="87"/>
      <c r="R41" s="87"/>
      <c r="S41" s="169"/>
      <c r="T41" s="465">
        <v>2.5</v>
      </c>
      <c r="U41" s="466">
        <v>2.5</v>
      </c>
    </row>
    <row r="42" spans="1:21" ht="21" customHeight="1" thickBot="1">
      <c r="A42" s="1112"/>
      <c r="B42" s="971"/>
      <c r="C42" s="1007" t="s">
        <v>86</v>
      </c>
      <c r="D42" s="276">
        <v>3.75</v>
      </c>
      <c r="E42" s="276">
        <v>3.75</v>
      </c>
      <c r="F42" s="665"/>
      <c r="G42" s="659"/>
      <c r="H42" s="837"/>
      <c r="I42" s="854"/>
      <c r="J42" s="855"/>
      <c r="K42" s="855"/>
      <c r="L42" s="855"/>
      <c r="M42" s="856"/>
      <c r="N42" s="660"/>
      <c r="O42" s="168"/>
      <c r="P42" s="87"/>
      <c r="Q42" s="87"/>
      <c r="R42" s="87"/>
      <c r="S42" s="169"/>
      <c r="T42" s="465">
        <v>22</v>
      </c>
      <c r="U42" s="466">
        <v>22</v>
      </c>
    </row>
    <row r="43" spans="1:21" ht="21" customHeight="1">
      <c r="A43" s="1112"/>
      <c r="B43" s="971"/>
      <c r="C43" s="1007" t="s">
        <v>37</v>
      </c>
      <c r="D43" s="276">
        <v>37.5</v>
      </c>
      <c r="E43" s="276">
        <v>37.5</v>
      </c>
      <c r="F43" s="665"/>
      <c r="G43" s="659"/>
      <c r="H43" s="837"/>
      <c r="I43" s="854"/>
      <c r="J43" s="855"/>
      <c r="K43" s="855"/>
      <c r="L43" s="855"/>
      <c r="M43" s="856"/>
      <c r="N43" s="660"/>
      <c r="O43" s="168"/>
      <c r="P43" s="87"/>
      <c r="Q43" s="87"/>
      <c r="R43" s="87"/>
      <c r="S43" s="169"/>
      <c r="T43" s="170"/>
      <c r="U43" s="242"/>
    </row>
    <row r="44" spans="1:21" ht="21" customHeight="1">
      <c r="A44" s="1112"/>
      <c r="B44" s="971"/>
      <c r="C44" s="1007" t="s">
        <v>113</v>
      </c>
      <c r="D44" s="276">
        <v>0.4</v>
      </c>
      <c r="E44" s="276">
        <v>0.4</v>
      </c>
      <c r="F44" s="665"/>
      <c r="G44" s="659"/>
      <c r="H44" s="837"/>
      <c r="I44" s="854"/>
      <c r="J44" s="855"/>
      <c r="K44" s="855"/>
      <c r="L44" s="855"/>
      <c r="M44" s="856"/>
      <c r="N44" s="660"/>
      <c r="O44" s="168"/>
      <c r="P44" s="87"/>
      <c r="Q44" s="87"/>
      <c r="R44" s="87"/>
      <c r="S44" s="169"/>
      <c r="T44" s="170"/>
      <c r="U44" s="242"/>
    </row>
    <row r="45" spans="1:21" ht="21" customHeight="1">
      <c r="A45" s="1112"/>
      <c r="B45" s="969" t="s">
        <v>347</v>
      </c>
      <c r="C45" s="694" t="s">
        <v>231</v>
      </c>
      <c r="D45" s="657">
        <v>22.5</v>
      </c>
      <c r="E45" s="249">
        <v>18</v>
      </c>
      <c r="F45" s="680">
        <v>60</v>
      </c>
      <c r="G45" s="660">
        <v>40</v>
      </c>
      <c r="H45" s="837"/>
      <c r="I45" s="387">
        <v>0.81</v>
      </c>
      <c r="J45" s="284">
        <v>3.12</v>
      </c>
      <c r="K45" s="284">
        <v>5.14</v>
      </c>
      <c r="L45" s="284">
        <v>51.96</v>
      </c>
      <c r="M45" s="284">
        <v>7.2</v>
      </c>
      <c r="N45" s="970">
        <v>50</v>
      </c>
      <c r="O45" s="164">
        <v>2.6</v>
      </c>
      <c r="P45" s="81">
        <v>2.04</v>
      </c>
      <c r="Q45" s="81">
        <v>3.52</v>
      </c>
      <c r="R45" s="81">
        <v>18.797999999999998</v>
      </c>
      <c r="S45" s="165">
        <v>4</v>
      </c>
      <c r="T45" s="188"/>
      <c r="U45" s="201"/>
    </row>
    <row r="46" spans="1:21" ht="21" customHeight="1">
      <c r="A46" s="1112"/>
      <c r="B46" s="971" t="s">
        <v>348</v>
      </c>
      <c r="C46" s="694" t="s">
        <v>41</v>
      </c>
      <c r="D46" s="657">
        <v>32.880000000000003</v>
      </c>
      <c r="E46" s="249">
        <v>24</v>
      </c>
      <c r="F46" s="665"/>
      <c r="G46" s="659"/>
      <c r="H46" s="837"/>
      <c r="I46" s="387"/>
      <c r="J46" s="284"/>
      <c r="K46" s="284"/>
      <c r="L46" s="284"/>
      <c r="M46" s="284"/>
      <c r="N46" s="970"/>
      <c r="O46" s="164"/>
      <c r="P46" s="81"/>
      <c r="Q46" s="81"/>
      <c r="R46" s="81"/>
      <c r="S46" s="165"/>
      <c r="T46" s="188"/>
      <c r="U46" s="201"/>
    </row>
    <row r="47" spans="1:21" ht="21" customHeight="1">
      <c r="A47" s="1112"/>
      <c r="B47" s="971"/>
      <c r="C47" s="694" t="s">
        <v>42</v>
      </c>
      <c r="D47" s="657">
        <v>15.36</v>
      </c>
      <c r="E47" s="249">
        <v>12</v>
      </c>
      <c r="F47" s="665"/>
      <c r="G47" s="659"/>
      <c r="H47" s="837"/>
      <c r="I47" s="387"/>
      <c r="J47" s="284"/>
      <c r="K47" s="284"/>
      <c r="L47" s="284"/>
      <c r="M47" s="284"/>
      <c r="N47" s="970"/>
      <c r="O47" s="164"/>
      <c r="P47" s="81"/>
      <c r="Q47" s="81"/>
      <c r="R47" s="81"/>
      <c r="S47" s="165"/>
      <c r="T47" s="188"/>
      <c r="U47" s="201"/>
    </row>
    <row r="48" spans="1:21" ht="21" customHeight="1">
      <c r="A48" s="1112"/>
      <c r="B48" s="971"/>
      <c r="C48" s="694" t="s">
        <v>295</v>
      </c>
      <c r="D48" s="657">
        <v>3.78</v>
      </c>
      <c r="E48" s="249">
        <v>3</v>
      </c>
      <c r="F48" s="665"/>
      <c r="G48" s="659"/>
      <c r="H48" s="837"/>
      <c r="I48" s="387"/>
      <c r="J48" s="284"/>
      <c r="K48" s="284"/>
      <c r="L48" s="284"/>
      <c r="M48" s="284"/>
      <c r="N48" s="970"/>
      <c r="O48" s="164"/>
      <c r="P48" s="81"/>
      <c r="Q48" s="81"/>
      <c r="R48" s="81"/>
      <c r="S48" s="165"/>
      <c r="T48" s="170">
        <v>55</v>
      </c>
      <c r="U48" s="171">
        <v>48</v>
      </c>
    </row>
    <row r="49" spans="1:21" ht="21" customHeight="1">
      <c r="A49" s="1112"/>
      <c r="B49" s="972"/>
      <c r="C49" s="694" t="s">
        <v>92</v>
      </c>
      <c r="D49" s="657">
        <v>3</v>
      </c>
      <c r="E49" s="249">
        <v>3</v>
      </c>
      <c r="F49" s="665"/>
      <c r="G49" s="659"/>
      <c r="H49" s="837"/>
      <c r="I49" s="387"/>
      <c r="J49" s="284"/>
      <c r="K49" s="284"/>
      <c r="L49" s="284"/>
      <c r="M49" s="284"/>
      <c r="N49" s="970"/>
      <c r="O49" s="164"/>
      <c r="P49" s="81"/>
      <c r="Q49" s="81"/>
      <c r="R49" s="81"/>
      <c r="S49" s="165"/>
      <c r="T49" s="170">
        <v>2</v>
      </c>
      <c r="U49" s="171">
        <v>2</v>
      </c>
    </row>
    <row r="50" spans="1:21" ht="21" customHeight="1">
      <c r="A50" s="1112"/>
      <c r="B50" s="913" t="s">
        <v>70</v>
      </c>
      <c r="C50" s="663"/>
      <c r="D50" s="657">
        <f>SUM(F50*T50)/H50</f>
        <v>50</v>
      </c>
      <c r="E50" s="249">
        <f>SUM(F50*U50)/H50</f>
        <v>50</v>
      </c>
      <c r="F50" s="680">
        <v>50</v>
      </c>
      <c r="G50" s="970">
        <v>30</v>
      </c>
      <c r="H50" s="837">
        <v>40</v>
      </c>
      <c r="I50" s="275">
        <f>SUM(O50*F50)/H50</f>
        <v>3.0625000000000004</v>
      </c>
      <c r="J50" s="276">
        <f>SUM(P50*F50)/H50</f>
        <v>0.1</v>
      </c>
      <c r="K50" s="276">
        <f>SUM(Q50*F50)/H50</f>
        <v>9.4375</v>
      </c>
      <c r="L50" s="276">
        <f>SUM(R50*F50)/H50</f>
        <v>18.274999999999999</v>
      </c>
      <c r="M50" s="277">
        <f>SUM(S50*F50)/H50</f>
        <v>0</v>
      </c>
      <c r="N50" s="667">
        <v>3</v>
      </c>
      <c r="O50" s="178">
        <v>2.4500000000000002</v>
      </c>
      <c r="P50" s="102">
        <v>0.08</v>
      </c>
      <c r="Q50" s="102">
        <v>7.55</v>
      </c>
      <c r="R50" s="102">
        <v>14.62</v>
      </c>
      <c r="S50" s="171">
        <v>0</v>
      </c>
      <c r="T50" s="188">
        <v>40</v>
      </c>
      <c r="U50" s="201">
        <v>40</v>
      </c>
    </row>
    <row r="51" spans="1:21" ht="43.5" customHeight="1">
      <c r="A51" s="1112"/>
      <c r="B51" s="812" t="s">
        <v>275</v>
      </c>
      <c r="C51" s="663"/>
      <c r="D51" s="664"/>
      <c r="E51" s="374"/>
      <c r="F51" s="1373">
        <v>180</v>
      </c>
      <c r="G51" s="944">
        <v>150</v>
      </c>
      <c r="H51" s="837">
        <v>180</v>
      </c>
      <c r="I51" s="279">
        <v>0.4</v>
      </c>
      <c r="J51" s="280">
        <v>0.09</v>
      </c>
      <c r="K51" s="280">
        <v>24.38</v>
      </c>
      <c r="L51" s="280">
        <v>30.5</v>
      </c>
      <c r="M51" s="281">
        <v>11.61</v>
      </c>
      <c r="N51" s="660">
        <v>82</v>
      </c>
      <c r="O51" s="166">
        <v>0.4</v>
      </c>
      <c r="P51" s="121">
        <v>0.02</v>
      </c>
      <c r="Q51" s="121">
        <v>24.38</v>
      </c>
      <c r="R51" s="121">
        <v>102</v>
      </c>
      <c r="S51" s="171">
        <v>0.36</v>
      </c>
      <c r="T51" s="188"/>
      <c r="U51" s="201"/>
    </row>
    <row r="52" spans="1:21" ht="21" customHeight="1">
      <c r="A52" s="500"/>
      <c r="B52" s="801"/>
      <c r="C52" s="694" t="s">
        <v>276</v>
      </c>
      <c r="D52" s="657" t="s">
        <v>278</v>
      </c>
      <c r="E52" s="249">
        <v>45</v>
      </c>
      <c r="F52" s="983">
        <f>SUM(F51)</f>
        <v>180</v>
      </c>
      <c r="G52" s="934"/>
      <c r="H52" s="837">
        <v>180</v>
      </c>
      <c r="I52" s="312"/>
      <c r="J52" s="313"/>
      <c r="K52" s="313"/>
      <c r="L52" s="313"/>
      <c r="M52" s="314"/>
      <c r="N52" s="660"/>
      <c r="O52" s="164"/>
      <c r="P52" s="81"/>
      <c r="Q52" s="81"/>
      <c r="R52" s="81"/>
      <c r="S52" s="171"/>
      <c r="T52" s="166">
        <v>0.18</v>
      </c>
      <c r="U52" s="167">
        <v>0.18</v>
      </c>
    </row>
    <row r="53" spans="1:21" ht="21" customHeight="1">
      <c r="A53" s="500"/>
      <c r="B53" s="803"/>
      <c r="C53" s="694" t="s">
        <v>71</v>
      </c>
      <c r="D53" s="657">
        <v>112.5</v>
      </c>
      <c r="E53" s="249">
        <v>112.5</v>
      </c>
      <c r="F53" s="983">
        <f>SUM(F51)</f>
        <v>180</v>
      </c>
      <c r="G53" s="934"/>
      <c r="H53" s="837">
        <v>180</v>
      </c>
      <c r="I53" s="312"/>
      <c r="J53" s="313"/>
      <c r="K53" s="313"/>
      <c r="L53" s="313"/>
      <c r="M53" s="314"/>
      <c r="N53" s="660"/>
      <c r="O53" s="164"/>
      <c r="P53" s="81"/>
      <c r="Q53" s="81"/>
      <c r="R53" s="81"/>
      <c r="S53" s="171"/>
      <c r="T53" s="166">
        <v>120</v>
      </c>
      <c r="U53" s="167">
        <v>120</v>
      </c>
    </row>
    <row r="54" spans="1:21" ht="21" customHeight="1" thickBot="1">
      <c r="A54" s="500"/>
      <c r="B54" s="814"/>
      <c r="C54" s="663" t="s">
        <v>277</v>
      </c>
      <c r="D54" s="657">
        <v>4.5</v>
      </c>
      <c r="E54" s="249">
        <v>4.5</v>
      </c>
      <c r="F54" s="983">
        <f>SUM(F51)</f>
        <v>180</v>
      </c>
      <c r="G54" s="934"/>
      <c r="H54" s="837">
        <v>180</v>
      </c>
      <c r="I54" s="388"/>
      <c r="J54" s="284"/>
      <c r="K54" s="284"/>
      <c r="L54" s="284"/>
      <c r="M54" s="314"/>
      <c r="N54" s="660"/>
      <c r="O54" s="178"/>
      <c r="P54" s="102"/>
      <c r="Q54" s="102"/>
      <c r="R54" s="102"/>
      <c r="S54" s="171"/>
      <c r="T54" s="188">
        <v>18</v>
      </c>
      <c r="U54" s="201">
        <v>45</v>
      </c>
    </row>
    <row r="55" spans="1:21" ht="21" customHeight="1" thickBot="1">
      <c r="A55" s="500"/>
      <c r="B55" s="736" t="s">
        <v>76</v>
      </c>
      <c r="C55" s="816"/>
      <c r="D55" s="679"/>
      <c r="E55" s="888"/>
      <c r="F55" s="893">
        <v>820</v>
      </c>
      <c r="G55" s="946">
        <v>585</v>
      </c>
      <c r="H55" s="841">
        <f t="shared" ref="H55:M55" si="3">SUM(H25:H54)</f>
        <v>3550</v>
      </c>
      <c r="I55" s="795">
        <f t="shared" si="3"/>
        <v>29.802499999999995</v>
      </c>
      <c r="J55" s="795">
        <f t="shared" si="3"/>
        <v>17.690000000000001</v>
      </c>
      <c r="K55" s="795">
        <f t="shared" si="3"/>
        <v>82.487499999999997</v>
      </c>
      <c r="L55" s="795">
        <f t="shared" si="3"/>
        <v>506.98499999999996</v>
      </c>
      <c r="M55" s="795">
        <f t="shared" si="3"/>
        <v>250.70999999999998</v>
      </c>
      <c r="N55" s="548"/>
      <c r="O55" s="161">
        <f>SUM(O25:O54)</f>
        <v>52.379999999999995</v>
      </c>
      <c r="P55" s="161">
        <f>SUM(P25:P54)</f>
        <v>32.61</v>
      </c>
      <c r="Q55" s="161">
        <f>SUM(Q25:Q54)</f>
        <v>79.78</v>
      </c>
      <c r="R55" s="161">
        <f>SUM(R25:R54)</f>
        <v>774.91800000000001</v>
      </c>
      <c r="S55" s="161">
        <f>SUM(S25:S54)</f>
        <v>273.86</v>
      </c>
      <c r="T55" s="96"/>
      <c r="U55" s="96"/>
    </row>
    <row r="56" spans="1:21" ht="30.75" customHeight="1" thickTop="1" thickBot="1">
      <c r="A56" s="1111" t="s">
        <v>19</v>
      </c>
      <c r="B56" s="910" t="s">
        <v>251</v>
      </c>
      <c r="C56" s="799"/>
      <c r="D56" s="439"/>
      <c r="E56" s="440"/>
      <c r="F56" s="1072">
        <v>200</v>
      </c>
      <c r="G56" s="821">
        <v>150</v>
      </c>
      <c r="H56" s="848">
        <v>160</v>
      </c>
      <c r="I56" s="553">
        <v>17.86</v>
      </c>
      <c r="J56" s="554">
        <v>14.77</v>
      </c>
      <c r="K56" s="554">
        <v>42.13</v>
      </c>
      <c r="L56" s="554">
        <v>373</v>
      </c>
      <c r="M56" s="554">
        <v>133.6</v>
      </c>
      <c r="N56" s="889">
        <v>42</v>
      </c>
      <c r="O56" s="181">
        <f>SUM(O57:O64)</f>
        <v>14.829999999999998</v>
      </c>
      <c r="P56" s="105">
        <f t="shared" ref="P56:S56" si="4">SUM(P57:P64)</f>
        <v>14.81</v>
      </c>
      <c r="Q56" s="105">
        <f t="shared" si="4"/>
        <v>17.37</v>
      </c>
      <c r="R56" s="105">
        <f t="shared" si="4"/>
        <v>261.05</v>
      </c>
      <c r="S56" s="182">
        <f t="shared" si="4"/>
        <v>3.25</v>
      </c>
      <c r="T56" s="232"/>
      <c r="U56" s="233"/>
    </row>
    <row r="57" spans="1:21" ht="30" customHeight="1" thickTop="1">
      <c r="A57" s="1112"/>
      <c r="B57" s="801"/>
      <c r="C57" s="694" t="s">
        <v>147</v>
      </c>
      <c r="D57" s="657">
        <f>SUM(F57*T57)/H57</f>
        <v>125</v>
      </c>
      <c r="E57" s="249">
        <f>SUM(F57*U57)/H57</f>
        <v>125</v>
      </c>
      <c r="F57" s="665">
        <f>SUM(F56)</f>
        <v>200</v>
      </c>
      <c r="G57" s="906"/>
      <c r="H57" s="848">
        <v>160</v>
      </c>
      <c r="I57" s="387"/>
      <c r="J57" s="284"/>
      <c r="K57" s="284"/>
      <c r="L57" s="284"/>
      <c r="M57" s="819"/>
      <c r="N57" s="667"/>
      <c r="O57" s="166">
        <v>12</v>
      </c>
      <c r="P57" s="121">
        <v>9</v>
      </c>
      <c r="Q57" s="121">
        <v>3.3</v>
      </c>
      <c r="R57" s="121">
        <v>141</v>
      </c>
      <c r="S57" s="177"/>
      <c r="T57" s="166">
        <v>100</v>
      </c>
      <c r="U57" s="167">
        <v>100</v>
      </c>
    </row>
    <row r="58" spans="1:21" ht="21" customHeight="1">
      <c r="A58" s="1112"/>
      <c r="B58" s="801"/>
      <c r="C58" s="694" t="s">
        <v>71</v>
      </c>
      <c r="D58" s="657">
        <v>107</v>
      </c>
      <c r="E58" s="249">
        <v>107</v>
      </c>
      <c r="F58" s="665">
        <f>SUM(F56)</f>
        <v>200</v>
      </c>
      <c r="G58" s="906"/>
      <c r="H58" s="848">
        <v>160</v>
      </c>
      <c r="I58" s="387"/>
      <c r="J58" s="284"/>
      <c r="K58" s="284"/>
      <c r="L58" s="284"/>
      <c r="M58" s="819"/>
      <c r="N58" s="667"/>
      <c r="O58" s="166">
        <v>0.56000000000000005</v>
      </c>
      <c r="P58" s="121">
        <v>0.64</v>
      </c>
      <c r="Q58" s="121">
        <v>0.94</v>
      </c>
      <c r="R58" s="121">
        <v>11.6</v>
      </c>
      <c r="S58" s="177"/>
      <c r="T58" s="166">
        <v>20</v>
      </c>
      <c r="U58" s="167">
        <v>20</v>
      </c>
    </row>
    <row r="59" spans="1:21" ht="21" customHeight="1">
      <c r="A59" s="1112"/>
      <c r="B59" s="801"/>
      <c r="C59" s="694" t="s">
        <v>75</v>
      </c>
      <c r="D59" s="657">
        <v>5</v>
      </c>
      <c r="E59" s="249">
        <v>5</v>
      </c>
      <c r="F59" s="665">
        <f>SUM(F56)</f>
        <v>200</v>
      </c>
      <c r="G59" s="906"/>
      <c r="H59" s="848">
        <v>160</v>
      </c>
      <c r="I59" s="387"/>
      <c r="J59" s="284"/>
      <c r="K59" s="284"/>
      <c r="L59" s="284"/>
      <c r="M59" s="819"/>
      <c r="N59" s="667"/>
      <c r="O59" s="166">
        <v>0.03</v>
      </c>
      <c r="P59" s="121">
        <v>3.92</v>
      </c>
      <c r="Q59" s="121">
        <v>0.03</v>
      </c>
      <c r="R59" s="121">
        <v>36.700000000000003</v>
      </c>
      <c r="S59" s="177"/>
      <c r="T59" s="166">
        <v>5</v>
      </c>
      <c r="U59" s="167">
        <v>5</v>
      </c>
    </row>
    <row r="60" spans="1:21" ht="21" customHeight="1">
      <c r="A60" s="1112"/>
      <c r="B60" s="801"/>
      <c r="C60" s="694" t="s">
        <v>73</v>
      </c>
      <c r="D60" s="657">
        <f>SUM(F60*T60)/H60</f>
        <v>7.5</v>
      </c>
      <c r="E60" s="249">
        <f>SUM(F60*U60)/H60</f>
        <v>7.5</v>
      </c>
      <c r="F60" s="665">
        <f>SUM(F56)</f>
        <v>200</v>
      </c>
      <c r="G60" s="906"/>
      <c r="H60" s="848">
        <v>160</v>
      </c>
      <c r="I60" s="387"/>
      <c r="J60" s="284"/>
      <c r="K60" s="284"/>
      <c r="L60" s="284"/>
      <c r="M60" s="819"/>
      <c r="N60" s="667"/>
      <c r="O60" s="166" t="s">
        <v>95</v>
      </c>
      <c r="P60" s="121" t="s">
        <v>95</v>
      </c>
      <c r="Q60" s="121">
        <v>5.72</v>
      </c>
      <c r="R60" s="121">
        <v>23.4</v>
      </c>
      <c r="S60" s="177"/>
      <c r="T60" s="166">
        <v>6</v>
      </c>
      <c r="U60" s="167">
        <v>6</v>
      </c>
    </row>
    <row r="61" spans="1:21" ht="21" customHeight="1">
      <c r="A61" s="1112"/>
      <c r="B61" s="512"/>
      <c r="C61" s="694" t="s">
        <v>252</v>
      </c>
      <c r="D61" s="657">
        <v>48</v>
      </c>
      <c r="E61" s="249">
        <v>48</v>
      </c>
      <c r="F61" s="665">
        <f>SUM(F56)</f>
        <v>200</v>
      </c>
      <c r="G61" s="906"/>
      <c r="H61" s="848">
        <v>160</v>
      </c>
      <c r="I61" s="387"/>
      <c r="J61" s="284"/>
      <c r="K61" s="284"/>
      <c r="L61" s="284"/>
      <c r="M61" s="819"/>
      <c r="N61" s="667"/>
      <c r="O61" s="166">
        <v>1.1299999999999999</v>
      </c>
      <c r="P61" s="121">
        <v>7.0000000000000007E-2</v>
      </c>
      <c r="Q61" s="121">
        <v>7.33</v>
      </c>
      <c r="R61" s="121">
        <v>32.6</v>
      </c>
      <c r="S61" s="177"/>
      <c r="T61" s="166">
        <v>10</v>
      </c>
      <c r="U61" s="167">
        <v>10</v>
      </c>
    </row>
    <row r="62" spans="1:21" ht="21" customHeight="1">
      <c r="A62" s="1112"/>
      <c r="B62" s="512"/>
      <c r="C62" s="694" t="s">
        <v>92</v>
      </c>
      <c r="D62" s="657">
        <v>3</v>
      </c>
      <c r="E62" s="249">
        <v>3</v>
      </c>
      <c r="F62" s="665"/>
      <c r="G62" s="906"/>
      <c r="H62" s="848"/>
      <c r="I62" s="387"/>
      <c r="J62" s="284"/>
      <c r="K62" s="284"/>
      <c r="L62" s="284"/>
      <c r="M62" s="819"/>
      <c r="N62" s="667"/>
      <c r="O62" s="166"/>
      <c r="P62" s="121"/>
      <c r="Q62" s="121"/>
      <c r="R62" s="121"/>
      <c r="S62" s="177"/>
      <c r="T62" s="166"/>
      <c r="U62" s="167"/>
    </row>
    <row r="63" spans="1:21" ht="21" customHeight="1">
      <c r="A63" s="1112"/>
      <c r="B63" s="512"/>
      <c r="C63" s="694" t="s">
        <v>48</v>
      </c>
      <c r="D63" s="657">
        <v>4</v>
      </c>
      <c r="E63" s="249">
        <v>4</v>
      </c>
      <c r="F63" s="665"/>
      <c r="G63" s="906"/>
      <c r="H63" s="848"/>
      <c r="I63" s="387"/>
      <c r="J63" s="284"/>
      <c r="K63" s="284"/>
      <c r="L63" s="284"/>
      <c r="M63" s="819"/>
      <c r="N63" s="667"/>
      <c r="O63" s="166"/>
      <c r="P63" s="121"/>
      <c r="Q63" s="121"/>
      <c r="R63" s="121"/>
      <c r="S63" s="177"/>
      <c r="T63" s="166"/>
      <c r="U63" s="167"/>
    </row>
    <row r="64" spans="1:21" ht="21" customHeight="1">
      <c r="A64" s="1112"/>
      <c r="B64" s="850"/>
      <c r="C64" s="694" t="s">
        <v>253</v>
      </c>
      <c r="D64" s="657">
        <v>7</v>
      </c>
      <c r="E64" s="249">
        <v>7</v>
      </c>
      <c r="F64" s="665">
        <f>SUM(F56)</f>
        <v>200</v>
      </c>
      <c r="G64" s="906"/>
      <c r="H64" s="848">
        <v>160</v>
      </c>
      <c r="I64" s="388"/>
      <c r="J64" s="284"/>
      <c r="K64" s="284"/>
      <c r="L64" s="284"/>
      <c r="M64" s="277"/>
      <c r="N64" s="667"/>
      <c r="O64" s="166">
        <v>1.1100000000000001</v>
      </c>
      <c r="P64" s="121">
        <v>1.18</v>
      </c>
      <c r="Q64" s="121">
        <v>0.05</v>
      </c>
      <c r="R64" s="121">
        <v>15.75</v>
      </c>
      <c r="S64" s="169">
        <v>3.25</v>
      </c>
      <c r="T64" s="166">
        <v>12</v>
      </c>
      <c r="U64" s="167">
        <v>10</v>
      </c>
    </row>
    <row r="65" spans="1:21" ht="21" customHeight="1">
      <c r="A65" s="1112"/>
      <c r="B65" s="910" t="s">
        <v>237</v>
      </c>
      <c r="C65" s="663"/>
      <c r="D65" s="664"/>
      <c r="E65" s="374"/>
      <c r="F65" s="680">
        <v>60</v>
      </c>
      <c r="G65" s="970">
        <v>30</v>
      </c>
      <c r="H65" s="837">
        <v>50</v>
      </c>
      <c r="I65" s="279">
        <f>SUM(O65*F65)/H65</f>
        <v>0.84</v>
      </c>
      <c r="J65" s="280">
        <f>SUM(P65*F65)/H65</f>
        <v>2.448</v>
      </c>
      <c r="K65" s="280">
        <f>SUM(Q65*F65)/H65</f>
        <v>3.516</v>
      </c>
      <c r="L65" s="280">
        <f>SUM(R65*F65)/H65</f>
        <v>44.4</v>
      </c>
      <c r="M65" s="281">
        <f>SUM(S65*F65)/H65</f>
        <v>2.2799999999999997E-2</v>
      </c>
      <c r="N65" s="667">
        <v>63</v>
      </c>
      <c r="O65" s="188">
        <v>0.7</v>
      </c>
      <c r="P65" s="104">
        <v>2.04</v>
      </c>
      <c r="Q65" s="104">
        <v>2.93</v>
      </c>
      <c r="R65" s="104">
        <v>37</v>
      </c>
      <c r="S65" s="169">
        <v>1.9E-2</v>
      </c>
      <c r="T65" s="188"/>
      <c r="U65" s="201"/>
    </row>
    <row r="66" spans="1:21" ht="21" customHeight="1">
      <c r="A66" s="1112"/>
      <c r="B66" s="801"/>
      <c r="C66" s="663" t="s">
        <v>34</v>
      </c>
      <c r="D66" s="657">
        <f>SUM(F66*T66)/H66</f>
        <v>15.6</v>
      </c>
      <c r="E66" s="249">
        <f>SUM(F66*U66)/H66</f>
        <v>15.6</v>
      </c>
      <c r="F66" s="665">
        <f>SUM(F65)</f>
        <v>60</v>
      </c>
      <c r="G66" s="700"/>
      <c r="H66" s="837">
        <v>50</v>
      </c>
      <c r="I66" s="664"/>
      <c r="J66" s="276"/>
      <c r="K66" s="276"/>
      <c r="L66" s="276"/>
      <c r="M66" s="362"/>
      <c r="N66" s="667"/>
      <c r="O66" s="188"/>
      <c r="P66" s="104"/>
      <c r="Q66" s="104"/>
      <c r="R66" s="104"/>
      <c r="S66" s="169"/>
      <c r="T66" s="188">
        <v>13</v>
      </c>
      <c r="U66" s="201">
        <v>13</v>
      </c>
    </row>
    <row r="67" spans="1:21" ht="21" customHeight="1">
      <c r="A67" s="1112"/>
      <c r="B67" s="801"/>
      <c r="C67" s="663" t="s">
        <v>86</v>
      </c>
      <c r="D67" s="657">
        <f>SUM(F67*T67)/H67</f>
        <v>4.8</v>
      </c>
      <c r="E67" s="249">
        <f>SUM(F67*U67)/H67</f>
        <v>4.8</v>
      </c>
      <c r="F67" s="665">
        <f>SUM(F66)</f>
        <v>60</v>
      </c>
      <c r="G67" s="700"/>
      <c r="H67" s="837">
        <v>50</v>
      </c>
      <c r="I67" s="361"/>
      <c r="J67" s="313"/>
      <c r="K67" s="313"/>
      <c r="L67" s="313"/>
      <c r="M67" s="362"/>
      <c r="N67" s="667"/>
      <c r="O67" s="168"/>
      <c r="P67" s="87"/>
      <c r="Q67" s="87"/>
      <c r="R67" s="87"/>
      <c r="S67" s="169"/>
      <c r="T67" s="188">
        <v>4</v>
      </c>
      <c r="U67" s="201">
        <v>4</v>
      </c>
    </row>
    <row r="68" spans="1:21" ht="21" customHeight="1">
      <c r="A68" s="1112"/>
      <c r="B68" s="801"/>
      <c r="C68" s="663" t="s">
        <v>71</v>
      </c>
      <c r="D68" s="657">
        <f>SUM(F68*T68)/H68</f>
        <v>48</v>
      </c>
      <c r="E68" s="249">
        <f>SUM(F68*U68)/H68</f>
        <v>48</v>
      </c>
      <c r="F68" s="665">
        <f>SUM(F65)</f>
        <v>60</v>
      </c>
      <c r="G68" s="700"/>
      <c r="H68" s="837">
        <v>50</v>
      </c>
      <c r="I68" s="361"/>
      <c r="J68" s="313"/>
      <c r="K68" s="313"/>
      <c r="L68" s="313"/>
      <c r="M68" s="362"/>
      <c r="N68" s="667"/>
      <c r="O68" s="168"/>
      <c r="P68" s="87"/>
      <c r="Q68" s="87"/>
      <c r="R68" s="87"/>
      <c r="S68" s="169"/>
      <c r="T68" s="188">
        <v>40</v>
      </c>
      <c r="U68" s="201">
        <v>40</v>
      </c>
    </row>
    <row r="69" spans="1:21" ht="21" customHeight="1">
      <c r="A69" s="1112"/>
      <c r="B69" s="801"/>
      <c r="C69" s="663" t="s">
        <v>75</v>
      </c>
      <c r="D69" s="657">
        <v>4</v>
      </c>
      <c r="E69" s="249">
        <v>4</v>
      </c>
      <c r="F69" s="665"/>
      <c r="G69" s="700"/>
      <c r="H69" s="837"/>
      <c r="I69" s="361"/>
      <c r="J69" s="313"/>
      <c r="K69" s="313"/>
      <c r="L69" s="313"/>
      <c r="M69" s="362"/>
      <c r="N69" s="667"/>
      <c r="O69" s="168"/>
      <c r="P69" s="87"/>
      <c r="Q69" s="87"/>
      <c r="R69" s="87"/>
      <c r="S69" s="169"/>
      <c r="T69" s="188"/>
      <c r="U69" s="201"/>
    </row>
    <row r="70" spans="1:21" ht="21" customHeight="1">
      <c r="A70" s="1112"/>
      <c r="B70" s="801"/>
      <c r="C70" s="663" t="s">
        <v>73</v>
      </c>
      <c r="D70" s="657">
        <f>SUM(F70*T70)/H70</f>
        <v>6</v>
      </c>
      <c r="E70" s="249">
        <f>SUM(F70*U70)/H70</f>
        <v>6</v>
      </c>
      <c r="F70" s="665">
        <f>SUM(F65)</f>
        <v>60</v>
      </c>
      <c r="G70" s="700"/>
      <c r="H70" s="837">
        <v>50</v>
      </c>
      <c r="I70" s="312"/>
      <c r="J70" s="313"/>
      <c r="K70" s="313"/>
      <c r="L70" s="313"/>
      <c r="M70" s="277"/>
      <c r="N70" s="667"/>
      <c r="O70" s="168"/>
      <c r="P70" s="87"/>
      <c r="Q70" s="87"/>
      <c r="R70" s="87"/>
      <c r="S70" s="169"/>
      <c r="T70" s="188">
        <v>5</v>
      </c>
      <c r="U70" s="201">
        <v>5</v>
      </c>
    </row>
    <row r="71" spans="1:21" ht="21" customHeight="1">
      <c r="A71" s="1112"/>
      <c r="B71" s="914" t="s">
        <v>310</v>
      </c>
      <c r="C71" s="663"/>
      <c r="D71" s="657">
        <f>SUM(F71*T71)/H71</f>
        <v>187</v>
      </c>
      <c r="E71" s="249">
        <f>SUM(F71*U71)/H71</f>
        <v>180</v>
      </c>
      <c r="F71" s="680">
        <v>180</v>
      </c>
      <c r="G71" s="970">
        <v>150</v>
      </c>
      <c r="H71" s="837">
        <v>180</v>
      </c>
      <c r="I71" s="275">
        <f>SUM(O71*F71)/H71</f>
        <v>5.22</v>
      </c>
      <c r="J71" s="276">
        <f>SUM(P71*F71)/H71</f>
        <v>4.5</v>
      </c>
      <c r="K71" s="276">
        <f>SUM(Q71*F71)/H71</f>
        <v>7.2</v>
      </c>
      <c r="L71" s="276">
        <f>SUM(R71*F71)/H71</f>
        <v>95.4</v>
      </c>
      <c r="M71" s="277">
        <f>SUM(S71*F71)/H71</f>
        <v>1.26</v>
      </c>
      <c r="N71" s="667">
        <v>73</v>
      </c>
      <c r="O71" s="194">
        <v>5.22</v>
      </c>
      <c r="P71" s="87">
        <v>4.5</v>
      </c>
      <c r="Q71" s="87">
        <v>7.2</v>
      </c>
      <c r="R71" s="87">
        <v>95.4</v>
      </c>
      <c r="S71" s="169">
        <v>1.26</v>
      </c>
      <c r="T71" s="188">
        <v>187</v>
      </c>
      <c r="U71" s="201">
        <v>180</v>
      </c>
    </row>
    <row r="72" spans="1:21" ht="21" customHeight="1">
      <c r="A72" s="1112"/>
      <c r="B72" s="910" t="s">
        <v>160</v>
      </c>
      <c r="C72" s="663"/>
      <c r="D72" s="664"/>
      <c r="E72" s="374"/>
      <c r="F72" s="680">
        <v>80</v>
      </c>
      <c r="G72" s="970">
        <v>70</v>
      </c>
      <c r="H72" s="837">
        <v>70</v>
      </c>
      <c r="I72" s="279">
        <f>SUM(O72*F72)/H72</f>
        <v>5.8171428571428567</v>
      </c>
      <c r="J72" s="280">
        <f>SUM(P72*F72)/H72</f>
        <v>10.011428571428571</v>
      </c>
      <c r="K72" s="280">
        <f>SUM(Q72*F72)/H72</f>
        <v>43.131428571428579</v>
      </c>
      <c r="L72" s="280">
        <f>SUM(R72*F72)/H72</f>
        <v>286.39999999999998</v>
      </c>
      <c r="M72" s="281">
        <f>SUM(S72*F72)/H72</f>
        <v>0</v>
      </c>
      <c r="N72" s="667">
        <v>61</v>
      </c>
      <c r="O72" s="166">
        <v>5.09</v>
      </c>
      <c r="P72" s="121">
        <v>8.76</v>
      </c>
      <c r="Q72" s="121">
        <v>37.74</v>
      </c>
      <c r="R72" s="121">
        <v>250.6</v>
      </c>
      <c r="S72" s="169"/>
      <c r="T72" s="188"/>
      <c r="U72" s="201"/>
    </row>
    <row r="73" spans="1:21" ht="21" customHeight="1">
      <c r="A73" s="1112"/>
      <c r="B73" s="801"/>
      <c r="C73" s="694" t="s">
        <v>86</v>
      </c>
      <c r="D73" s="657">
        <f t="shared" ref="D73:D83" si="5">SUM(F73*T73)/H73</f>
        <v>51.428571428571431</v>
      </c>
      <c r="E73" s="249">
        <f t="shared" ref="E73:E82" si="6">SUM(F73*U73)/H73</f>
        <v>51.428571428571431</v>
      </c>
      <c r="F73" s="665">
        <f>SUM(F72)</f>
        <v>80</v>
      </c>
      <c r="G73" s="700"/>
      <c r="H73" s="837">
        <v>70</v>
      </c>
      <c r="I73" s="361"/>
      <c r="J73" s="313"/>
      <c r="K73" s="313"/>
      <c r="L73" s="313"/>
      <c r="M73" s="362"/>
      <c r="N73" s="667"/>
      <c r="O73" s="168"/>
      <c r="P73" s="87"/>
      <c r="Q73" s="87"/>
      <c r="R73" s="87"/>
      <c r="S73" s="169"/>
      <c r="T73" s="166">
        <v>45</v>
      </c>
      <c r="U73" s="167">
        <v>45</v>
      </c>
    </row>
    <row r="74" spans="1:21" ht="21" customHeight="1">
      <c r="A74" s="1112"/>
      <c r="B74" s="801"/>
      <c r="C74" s="694" t="s">
        <v>73</v>
      </c>
      <c r="D74" s="657">
        <f t="shared" si="5"/>
        <v>2.7428571428571429</v>
      </c>
      <c r="E74" s="249">
        <f t="shared" si="6"/>
        <v>2.7428571428571429</v>
      </c>
      <c r="F74" s="665">
        <f>SUM(F72)</f>
        <v>80</v>
      </c>
      <c r="G74" s="700"/>
      <c r="H74" s="837">
        <v>70</v>
      </c>
      <c r="I74" s="361"/>
      <c r="J74" s="313"/>
      <c r="K74" s="313"/>
      <c r="L74" s="313"/>
      <c r="M74" s="362"/>
      <c r="N74" s="667"/>
      <c r="O74" s="168"/>
      <c r="P74" s="87"/>
      <c r="Q74" s="87"/>
      <c r="R74" s="87"/>
      <c r="S74" s="169"/>
      <c r="T74" s="166">
        <v>2.4</v>
      </c>
      <c r="U74" s="167">
        <v>2.4</v>
      </c>
    </row>
    <row r="75" spans="1:21" ht="21" customHeight="1">
      <c r="A75" s="1112"/>
      <c r="B75" s="512"/>
      <c r="C75" s="694" t="s">
        <v>75</v>
      </c>
      <c r="D75" s="657">
        <f t="shared" si="5"/>
        <v>2.2857142857142856</v>
      </c>
      <c r="E75" s="249">
        <f t="shared" si="6"/>
        <v>2.2857142857142856</v>
      </c>
      <c r="F75" s="665">
        <f>SUM(F73)</f>
        <v>80</v>
      </c>
      <c r="G75" s="700"/>
      <c r="H75" s="837">
        <v>70</v>
      </c>
      <c r="I75" s="657"/>
      <c r="J75" s="669"/>
      <c r="K75" s="669"/>
      <c r="L75" s="669"/>
      <c r="M75" s="819"/>
      <c r="N75" s="667"/>
      <c r="O75" s="176"/>
      <c r="S75" s="177"/>
      <c r="T75" s="166">
        <v>2</v>
      </c>
      <c r="U75" s="167">
        <v>2</v>
      </c>
    </row>
    <row r="76" spans="1:21" ht="21" customHeight="1">
      <c r="A76" s="1112"/>
      <c r="B76" s="512"/>
      <c r="C76" s="694" t="s">
        <v>112</v>
      </c>
      <c r="D76" s="657">
        <f t="shared" si="5"/>
        <v>2.7428571428571429</v>
      </c>
      <c r="E76" s="249">
        <f t="shared" si="6"/>
        <v>2.7428571428571429</v>
      </c>
      <c r="F76" s="665">
        <f>SUM(F72)</f>
        <v>80</v>
      </c>
      <c r="G76" s="700"/>
      <c r="H76" s="837">
        <v>70</v>
      </c>
      <c r="I76" s="361"/>
      <c r="J76" s="313"/>
      <c r="K76" s="313"/>
      <c r="L76" s="313"/>
      <c r="M76" s="362"/>
      <c r="N76" s="667"/>
      <c r="O76" s="168"/>
      <c r="P76" s="87"/>
      <c r="Q76" s="87"/>
      <c r="R76" s="87"/>
      <c r="S76" s="169"/>
      <c r="T76" s="166">
        <v>2.4</v>
      </c>
      <c r="U76" s="167">
        <v>2.4</v>
      </c>
    </row>
    <row r="77" spans="1:21" ht="21" customHeight="1">
      <c r="A77" s="1112"/>
      <c r="B77" s="801"/>
      <c r="C77" s="694" t="s">
        <v>161</v>
      </c>
      <c r="D77" s="657">
        <f t="shared" si="5"/>
        <v>0.8</v>
      </c>
      <c r="E77" s="249">
        <f t="shared" si="6"/>
        <v>0.8</v>
      </c>
      <c r="F77" s="665">
        <f>SUM(F72)</f>
        <v>80</v>
      </c>
      <c r="G77" s="700"/>
      <c r="H77" s="837">
        <v>70</v>
      </c>
      <c r="I77" s="361"/>
      <c r="J77" s="313"/>
      <c r="K77" s="313"/>
      <c r="L77" s="313"/>
      <c r="M77" s="362"/>
      <c r="N77" s="667"/>
      <c r="O77" s="168"/>
      <c r="P77" s="87"/>
      <c r="Q77" s="87"/>
      <c r="R77" s="87"/>
      <c r="S77" s="169"/>
      <c r="T77" s="166">
        <v>0.7</v>
      </c>
      <c r="U77" s="167">
        <v>0.7</v>
      </c>
    </row>
    <row r="78" spans="1:21" ht="21" customHeight="1">
      <c r="A78" s="500"/>
      <c r="B78" s="801"/>
      <c r="C78" s="694" t="s">
        <v>114</v>
      </c>
      <c r="D78" s="657">
        <f t="shared" si="5"/>
        <v>1.7142857142857142</v>
      </c>
      <c r="E78" s="249">
        <f t="shared" si="6"/>
        <v>1.7142857142857142</v>
      </c>
      <c r="F78" s="665">
        <f>SUM(F72)</f>
        <v>80</v>
      </c>
      <c r="G78" s="700"/>
      <c r="H78" s="837">
        <v>70</v>
      </c>
      <c r="I78" s="361"/>
      <c r="J78" s="313"/>
      <c r="K78" s="313"/>
      <c r="L78" s="313"/>
      <c r="M78" s="362"/>
      <c r="N78" s="667"/>
      <c r="O78" s="168"/>
      <c r="P78" s="87"/>
      <c r="Q78" s="87"/>
      <c r="R78" s="87"/>
      <c r="S78" s="169"/>
      <c r="T78" s="166">
        <v>1.5</v>
      </c>
      <c r="U78" s="167">
        <v>1.5</v>
      </c>
    </row>
    <row r="79" spans="1:21" ht="21" customHeight="1">
      <c r="A79" s="500"/>
      <c r="B79" s="801"/>
      <c r="C79" s="694" t="s">
        <v>115</v>
      </c>
      <c r="D79" s="657">
        <f t="shared" si="5"/>
        <v>20.64</v>
      </c>
      <c r="E79" s="249">
        <f t="shared" si="6"/>
        <v>20.64</v>
      </c>
      <c r="F79" s="665">
        <f>SUM(F72)</f>
        <v>80</v>
      </c>
      <c r="G79" s="700"/>
      <c r="H79" s="837">
        <v>70</v>
      </c>
      <c r="I79" s="361"/>
      <c r="J79" s="313"/>
      <c r="K79" s="313"/>
      <c r="L79" s="313"/>
      <c r="M79" s="362"/>
      <c r="N79" s="667"/>
      <c r="O79" s="168"/>
      <c r="P79" s="87"/>
      <c r="Q79" s="87"/>
      <c r="R79" s="87"/>
      <c r="S79" s="169"/>
      <c r="T79" s="166">
        <v>18.059999999999999</v>
      </c>
      <c r="U79" s="167">
        <v>18.059999999999999</v>
      </c>
    </row>
    <row r="80" spans="1:21" ht="21" customHeight="1">
      <c r="A80" s="500"/>
      <c r="B80" s="801"/>
      <c r="C80" s="912" t="s">
        <v>116</v>
      </c>
      <c r="D80" s="657">
        <f t="shared" si="5"/>
        <v>78.857142857142861</v>
      </c>
      <c r="E80" s="249">
        <f t="shared" si="6"/>
        <v>78.857142857142861</v>
      </c>
      <c r="F80" s="665">
        <f>SUM(F72)</f>
        <v>80</v>
      </c>
      <c r="G80" s="700"/>
      <c r="H80" s="837">
        <v>70</v>
      </c>
      <c r="I80" s="361"/>
      <c r="J80" s="313"/>
      <c r="K80" s="313"/>
      <c r="L80" s="313"/>
      <c r="M80" s="362"/>
      <c r="N80" s="667"/>
      <c r="O80" s="168"/>
      <c r="P80" s="87"/>
      <c r="Q80" s="87"/>
      <c r="R80" s="87"/>
      <c r="S80" s="169"/>
      <c r="T80" s="240">
        <v>69</v>
      </c>
      <c r="U80" s="241">
        <v>69</v>
      </c>
    </row>
    <row r="81" spans="1:22" ht="21" customHeight="1">
      <c r="A81" s="500"/>
      <c r="B81" s="512"/>
      <c r="C81" s="694" t="s">
        <v>162</v>
      </c>
      <c r="D81" s="657">
        <f t="shared" si="5"/>
        <v>2.2857142857142856</v>
      </c>
      <c r="E81" s="249">
        <f t="shared" si="6"/>
        <v>2.2857142857142856</v>
      </c>
      <c r="F81" s="665">
        <f>SUM(F72)</f>
        <v>80</v>
      </c>
      <c r="G81" s="700"/>
      <c r="H81" s="837">
        <v>70</v>
      </c>
      <c r="I81" s="657"/>
      <c r="J81" s="669"/>
      <c r="K81" s="669"/>
      <c r="L81" s="669"/>
      <c r="M81" s="819"/>
      <c r="N81" s="667"/>
      <c r="O81" s="176"/>
      <c r="S81" s="177"/>
      <c r="T81" s="166">
        <v>2</v>
      </c>
      <c r="U81" s="167">
        <v>2</v>
      </c>
    </row>
    <row r="82" spans="1:22" ht="21" customHeight="1">
      <c r="A82" s="1112"/>
      <c r="B82" s="801"/>
      <c r="C82" s="694" t="s">
        <v>119</v>
      </c>
      <c r="D82" s="657">
        <f t="shared" si="5"/>
        <v>1.7142857142857142</v>
      </c>
      <c r="E82" s="249">
        <f t="shared" si="6"/>
        <v>1.7142857142857142</v>
      </c>
      <c r="F82" s="665">
        <f>SUM(F72)</f>
        <v>80</v>
      </c>
      <c r="G82" s="700"/>
      <c r="H82" s="837">
        <v>70</v>
      </c>
      <c r="I82" s="361"/>
      <c r="J82" s="313"/>
      <c r="K82" s="313"/>
      <c r="L82" s="313"/>
      <c r="M82" s="362"/>
      <c r="N82" s="875"/>
      <c r="O82" s="152"/>
      <c r="P82" s="87"/>
      <c r="Q82" s="87"/>
      <c r="R82" s="87"/>
      <c r="S82" s="87"/>
      <c r="T82" s="121">
        <v>1.5</v>
      </c>
      <c r="U82" s="121">
        <v>1.5</v>
      </c>
    </row>
    <row r="83" spans="1:22" ht="21" customHeight="1" thickBot="1">
      <c r="A83" s="1112"/>
      <c r="B83" s="801"/>
      <c r="C83" s="785" t="s">
        <v>163</v>
      </c>
      <c r="D83" s="657">
        <f t="shared" si="5"/>
        <v>0.22857142857142856</v>
      </c>
      <c r="E83" s="385">
        <v>0.2</v>
      </c>
      <c r="F83" s="665">
        <f>SUM(F72)</f>
        <v>80</v>
      </c>
      <c r="G83" s="700"/>
      <c r="H83" s="837">
        <v>70</v>
      </c>
      <c r="I83" s="842"/>
      <c r="J83" s="788"/>
      <c r="K83" s="788"/>
      <c r="L83" s="788"/>
      <c r="M83" s="851"/>
      <c r="N83" s="880"/>
      <c r="T83" s="121">
        <v>0.2</v>
      </c>
      <c r="U83" s="121">
        <v>0.2</v>
      </c>
    </row>
    <row r="84" spans="1:22" ht="21" customHeight="1" thickBot="1">
      <c r="A84" s="890"/>
      <c r="B84" s="736" t="s">
        <v>76</v>
      </c>
      <c r="C84" s="548"/>
      <c r="D84" s="791"/>
      <c r="E84" s="888"/>
      <c r="F84" s="943">
        <f>SUM(F56,F65,F71,F72)</f>
        <v>520</v>
      </c>
      <c r="G84" s="871">
        <v>400</v>
      </c>
      <c r="H84" s="841">
        <f>SUM(H56:H83)</f>
        <v>2390</v>
      </c>
      <c r="I84" s="795">
        <f t="shared" ref="I84:M84" si="7">SUM(I56:I83)</f>
        <v>29.737142857142857</v>
      </c>
      <c r="J84" s="795">
        <f t="shared" si="7"/>
        <v>31.729428571428571</v>
      </c>
      <c r="K84" s="795">
        <f t="shared" si="7"/>
        <v>95.97742857142859</v>
      </c>
      <c r="L84" s="795">
        <f t="shared" si="7"/>
        <v>799.19999999999993</v>
      </c>
      <c r="M84" s="795">
        <f t="shared" si="7"/>
        <v>134.88279999999997</v>
      </c>
      <c r="N84" s="843"/>
      <c r="O84" s="154">
        <f t="shared" ref="O84:S84" si="8">SUM(O56:O83)</f>
        <v>40.67</v>
      </c>
      <c r="P84" s="154">
        <f t="shared" si="8"/>
        <v>44.92</v>
      </c>
      <c r="Q84" s="154">
        <f t="shared" si="8"/>
        <v>82.610000000000014</v>
      </c>
      <c r="R84" s="154">
        <f t="shared" si="8"/>
        <v>905.1</v>
      </c>
      <c r="S84" s="154">
        <f t="shared" si="8"/>
        <v>7.7789999999999999</v>
      </c>
    </row>
    <row r="85" spans="1:22" s="12" customFormat="1" ht="18" customHeight="1" thickBot="1">
      <c r="A85" s="548" t="s">
        <v>208</v>
      </c>
      <c r="B85" s="766" t="s">
        <v>161</v>
      </c>
      <c r="C85" s="549"/>
      <c r="D85" s="706">
        <v>6</v>
      </c>
      <c r="E85" s="823">
        <v>6</v>
      </c>
      <c r="F85" s="939">
        <v>6</v>
      </c>
      <c r="G85" s="711">
        <v>6</v>
      </c>
      <c r="H85" s="708"/>
      <c r="I85" s="709"/>
      <c r="J85" s="707"/>
      <c r="K85" s="707"/>
      <c r="L85" s="707"/>
      <c r="M85" s="710"/>
      <c r="N85" s="711"/>
      <c r="O85" s="126"/>
      <c r="P85" s="127"/>
      <c r="Q85" s="127"/>
      <c r="R85" s="127"/>
      <c r="S85" s="128"/>
      <c r="T85" s="212"/>
      <c r="U85" s="213"/>
      <c r="V85" s="96"/>
    </row>
    <row r="86" spans="1:22" ht="21" customHeight="1" thickBot="1">
      <c r="A86" s="549"/>
      <c r="B86" s="767" t="s">
        <v>77</v>
      </c>
      <c r="C86" s="549"/>
      <c r="D86" s="885"/>
      <c r="E86" s="915"/>
      <c r="F86" s="943">
        <f>SUM(F84,F55,F24,F23)</f>
        <v>1927</v>
      </c>
      <c r="G86" s="871">
        <v>1480</v>
      </c>
      <c r="H86" s="872">
        <f t="shared" ref="H86:M86" si="9">SUM(H84,H55,H24,H23)</f>
        <v>8502</v>
      </c>
      <c r="I86" s="873">
        <f t="shared" si="9"/>
        <v>74.512274436090223</v>
      </c>
      <c r="J86" s="873">
        <f t="shared" si="9"/>
        <v>64.750305764411024</v>
      </c>
      <c r="K86" s="873">
        <f t="shared" si="9"/>
        <v>246.12177067669171</v>
      </c>
      <c r="L86" s="873">
        <f t="shared" si="9"/>
        <v>1775.5534210526316</v>
      </c>
      <c r="M86" s="873">
        <f t="shared" si="9"/>
        <v>393.88034385964903</v>
      </c>
      <c r="N86" s="671"/>
      <c r="O86" s="154">
        <f>SUM(O84,O55,O24,O23)</f>
        <v>108.17</v>
      </c>
      <c r="P86" s="154">
        <f>SUM(P84,P55,P24,P23)</f>
        <v>92.910000000000011</v>
      </c>
      <c r="Q86" s="154">
        <f>SUM(Q84,Q55,Q24,Q23)</f>
        <v>232.11</v>
      </c>
      <c r="R86" s="154">
        <f>SUM(R84,R55,R24,R23)</f>
        <v>2158.8180000000002</v>
      </c>
      <c r="S86" s="154">
        <f>SUM(S84,S55,S24,S23)</f>
        <v>290.90899999999999</v>
      </c>
    </row>
    <row r="87" spans="1:22" s="73" customFormat="1" ht="21" customHeight="1">
      <c r="A87" s="105"/>
      <c r="B87" s="492"/>
      <c r="C87" s="105"/>
      <c r="D87" s="397">
        <v>449</v>
      </c>
      <c r="E87" s="397"/>
      <c r="F87" s="105"/>
      <c r="G87" s="105"/>
      <c r="H87" s="105"/>
      <c r="I87" s="397"/>
      <c r="J87" s="397"/>
      <c r="K87" s="397"/>
      <c r="L87" s="397"/>
      <c r="M87" s="397"/>
      <c r="N87" s="182"/>
    </row>
    <row r="88" spans="1:22" ht="21" customHeight="1">
      <c r="C88" s="6"/>
      <c r="D88" s="255"/>
      <c r="E88" s="255"/>
      <c r="F88" s="9"/>
      <c r="G88" s="9"/>
      <c r="H88" s="189"/>
      <c r="J88" s="278"/>
      <c r="K88" s="278"/>
      <c r="L88" s="278"/>
      <c r="M88" s="278"/>
      <c r="N88" s="431"/>
      <c r="P88" s="87"/>
      <c r="Q88" s="87"/>
      <c r="R88" s="87"/>
      <c r="S88" s="87"/>
      <c r="T88" s="104"/>
      <c r="U88" s="104"/>
    </row>
    <row r="89" spans="1:22" ht="21" customHeight="1">
      <c r="C89" s="9"/>
      <c r="D89" s="386"/>
      <c r="E89" s="284"/>
      <c r="F89" s="36"/>
      <c r="G89" s="36"/>
      <c r="H89" s="54"/>
      <c r="J89" s="278"/>
      <c r="K89" s="278"/>
      <c r="L89" s="278"/>
      <c r="M89" s="278"/>
      <c r="N89" s="50"/>
      <c r="P89" s="87"/>
      <c r="Q89" s="87"/>
      <c r="R89" s="87"/>
      <c r="S89" s="87"/>
      <c r="T89" s="243"/>
      <c r="U89" s="121"/>
    </row>
    <row r="90" spans="1:22" ht="21" customHeight="1">
      <c r="C90" s="9"/>
      <c r="D90" s="386"/>
      <c r="E90" s="284"/>
      <c r="F90" s="36"/>
      <c r="G90" s="36"/>
      <c r="H90" s="54"/>
      <c r="J90" s="278"/>
      <c r="K90" s="278"/>
      <c r="L90" s="278"/>
      <c r="M90" s="278"/>
      <c r="N90" s="50"/>
      <c r="P90" s="87"/>
      <c r="Q90" s="87"/>
      <c r="R90" s="87"/>
      <c r="S90" s="87"/>
      <c r="T90" s="243"/>
      <c r="U90" s="121"/>
    </row>
    <row r="91" spans="1:22" ht="21" customHeight="1">
      <c r="C91" s="9"/>
      <c r="D91" s="386"/>
      <c r="E91" s="284"/>
      <c r="F91" s="36"/>
      <c r="G91" s="36"/>
      <c r="H91" s="54"/>
      <c r="J91" s="278"/>
      <c r="K91" s="278"/>
      <c r="L91" s="278"/>
      <c r="M91" s="278"/>
      <c r="N91" s="50"/>
      <c r="P91" s="87"/>
      <c r="Q91" s="87"/>
      <c r="R91" s="87"/>
      <c r="S91" s="87"/>
      <c r="T91" s="243"/>
      <c r="U91" s="121"/>
    </row>
    <row r="92" spans="1:22" ht="21" customHeight="1">
      <c r="C92" s="9"/>
      <c r="D92" s="386"/>
      <c r="E92" s="284"/>
      <c r="F92" s="36"/>
      <c r="G92" s="36"/>
      <c r="H92" s="54"/>
      <c r="J92" s="278"/>
      <c r="K92" s="278"/>
      <c r="L92" s="278"/>
      <c r="M92" s="278"/>
      <c r="N92" s="50"/>
      <c r="P92" s="87"/>
      <c r="Q92" s="87"/>
      <c r="R92" s="87"/>
      <c r="S92" s="87"/>
      <c r="T92" s="243"/>
      <c r="U92" s="121"/>
    </row>
    <row r="93" spans="1:22" ht="21" customHeight="1">
      <c r="C93" s="9"/>
      <c r="D93" s="386"/>
      <c r="E93" s="284"/>
      <c r="F93" s="36"/>
      <c r="G93" s="36"/>
      <c r="H93" s="54"/>
      <c r="J93" s="278"/>
      <c r="K93" s="278"/>
      <c r="L93" s="278"/>
      <c r="M93" s="278"/>
      <c r="N93" s="50"/>
      <c r="P93" s="87"/>
      <c r="Q93" s="87"/>
      <c r="R93" s="87"/>
      <c r="S93" s="87"/>
      <c r="T93" s="243"/>
      <c r="U93" s="121"/>
    </row>
    <row r="94" spans="1:22" ht="21" customHeight="1">
      <c r="C94" s="6"/>
      <c r="F94" s="6"/>
      <c r="G94" s="6"/>
      <c r="H94" s="53"/>
    </row>
    <row r="95" spans="1:22" ht="21" customHeight="1">
      <c r="C95" s="6"/>
      <c r="F95" s="6"/>
      <c r="G95" s="6"/>
      <c r="H95" s="53"/>
    </row>
    <row r="96" spans="1:22" ht="21" customHeight="1">
      <c r="C96" s="6"/>
      <c r="F96" s="6"/>
      <c r="G96" s="6"/>
      <c r="H96" s="53"/>
    </row>
    <row r="97" spans="3:8" ht="21" customHeight="1">
      <c r="C97" s="6"/>
      <c r="F97" s="6"/>
      <c r="G97" s="6"/>
      <c r="H97" s="53"/>
    </row>
    <row r="98" spans="3:8" ht="21" customHeight="1">
      <c r="C98" s="6"/>
      <c r="F98" s="6"/>
      <c r="G98" s="6"/>
      <c r="H98" s="53"/>
    </row>
  </sheetData>
  <mergeCells count="13">
    <mergeCell ref="A82:A83"/>
    <mergeCell ref="A6:M6"/>
    <mergeCell ref="A7:A8"/>
    <mergeCell ref="B7:B8"/>
    <mergeCell ref="H7:H8"/>
    <mergeCell ref="I7:K7"/>
    <mergeCell ref="A9:A23"/>
    <mergeCell ref="F7:F8"/>
    <mergeCell ref="K2:M2"/>
    <mergeCell ref="K4:M4"/>
    <mergeCell ref="O7:Q7"/>
    <mergeCell ref="A25:A51"/>
    <mergeCell ref="A56:A77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Worker02</dc:creator>
  <cp:lastModifiedBy>Med</cp:lastModifiedBy>
  <cp:lastPrinted>2022-11-21T08:25:28Z</cp:lastPrinted>
  <dcterms:created xsi:type="dcterms:W3CDTF">2016-02-02T10:37:39Z</dcterms:created>
  <dcterms:modified xsi:type="dcterms:W3CDTF">2022-11-21T11:50:29Z</dcterms:modified>
</cp:coreProperties>
</file>